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Bid &amp; Contract Documents\Bids 2021\02 Bids Submitted\OK NASPO Video Contract Due 7-28-2021\"/>
    </mc:Choice>
  </mc:AlternateContent>
  <bookViews>
    <workbookView xWindow="0" yWindow="0" windowWidth="23040" windowHeight="8976" activeTab="5"/>
  </bookViews>
  <sheets>
    <sheet name="DISCOUNT PERCENTAGE" sheetId="1" r:id="rId1"/>
    <sheet name="CATEGORY 1" sheetId="2" r:id="rId2"/>
    <sheet name="CATEGORY 2" sheetId="3" r:id="rId3"/>
    <sheet name="CATEGORY 3" sheetId="4" r:id="rId4"/>
    <sheet name="CATEGORY 4" sheetId="5" r:id="rId5"/>
    <sheet name="CATEGORY 5" sheetId="6" r:id="rId6"/>
  </sheets>
  <definedNames>
    <definedName name="_xlnm.Print_Area" localSheetId="3">'CATEGORY 3'!$A$1:$N$88</definedName>
    <definedName name="_xlnm.Print_Area" localSheetId="4">'CATEGORY 4'!$A$1:$Q$85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2" l="1"/>
  <c r="I39" i="2"/>
  <c r="I40" i="2"/>
  <c r="I41" i="2"/>
  <c r="I42" i="2"/>
  <c r="I43" i="2"/>
  <c r="I44" i="2"/>
  <c r="I45" i="2"/>
  <c r="I46" i="2"/>
  <c r="I47" i="2"/>
  <c r="I48" i="2"/>
  <c r="I49" i="2"/>
  <c r="I50" i="2"/>
  <c r="I37" i="2"/>
  <c r="I62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43" i="3"/>
  <c r="I23" i="3"/>
  <c r="I63" i="2" l="1"/>
  <c r="I64" i="2"/>
  <c r="I65" i="2"/>
  <c r="I66" i="2"/>
  <c r="I62" i="2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42" i="6"/>
  <c r="I24" i="2"/>
  <c r="I23" i="2"/>
  <c r="K38" i="6" l="1"/>
  <c r="K37" i="6" l="1"/>
  <c r="K36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1" i="6"/>
  <c r="K24" i="6"/>
  <c r="M66" i="3" l="1"/>
  <c r="M65" i="3"/>
  <c r="M63" i="3"/>
  <c r="M42" i="3"/>
  <c r="M41" i="3"/>
  <c r="M40" i="3"/>
  <c r="M39" i="3"/>
  <c r="M37" i="3"/>
  <c r="M36" i="3"/>
  <c r="M35" i="3"/>
  <c r="M34" i="3"/>
  <c r="M33" i="3"/>
  <c r="M32" i="3"/>
  <c r="M31" i="3"/>
  <c r="M30" i="3"/>
  <c r="M29" i="3"/>
  <c r="M28" i="3"/>
  <c r="M22" i="3"/>
  <c r="M21" i="3"/>
</calcChain>
</file>

<file path=xl/sharedStrings.xml><?xml version="1.0" encoding="utf-8"?>
<sst xmlns="http://schemas.openxmlformats.org/spreadsheetml/2006/main" count="427" uniqueCount="194">
  <si>
    <t>1.  BASELINE PRICING</t>
  </si>
  <si>
    <t>Identify Baseline/List pricing Utilized</t>
  </si>
  <si>
    <t>If offering a range of discount, i.e., 10 - 80%, only the lowest discount will be evaluated.</t>
  </si>
  <si>
    <t>CATEGORY:</t>
  </si>
  <si>
    <t>DISCOUNT</t>
  </si>
  <si>
    <t>3.  VOLUME DISCOUNTS</t>
  </si>
  <si>
    <t xml:space="preserve">Volume </t>
  </si>
  <si>
    <t>4.  ADDITIONAL DISCOUNTS OFFERED</t>
  </si>
  <si>
    <t>Attachment D  - Pricing Template</t>
  </si>
  <si>
    <t>CATEGORY DISCOUNTS</t>
  </si>
  <si>
    <t>2.  CATEGORY DISCOUNT</t>
  </si>
  <si>
    <t>In space provided below, list the discount percentage you will be bidding for each category of products.</t>
  </si>
  <si>
    <t>CATEGORY 1 - BODY WORN VIDEO AND RECORDING</t>
  </si>
  <si>
    <t>CATEGORY 2 - VEHICLE MOUNTED VIDEO AND RECORDING</t>
  </si>
  <si>
    <t>CATEORY 3 - AUTOMATED LICENSE PLATE READERS AND RECORDING</t>
  </si>
  <si>
    <t>CATEGORY 4 - INTERVIEW ROOM VIDEO AND RECORDING</t>
  </si>
  <si>
    <t>CATEGORY 5 - VIDEO STORAGE, SECURITY, SOFTWARE, AND PERIPHERALS</t>
  </si>
  <si>
    <t>Respondent Name:</t>
  </si>
  <si>
    <t xml:space="preserve">Pricing must be discounted per the baseline price and discounts </t>
  </si>
  <si>
    <t>All pricing is for quantity of one (1)</t>
  </si>
  <si>
    <t>Base Equipment</t>
  </si>
  <si>
    <t>Mfg. PN</t>
  </si>
  <si>
    <t>Item Description</t>
  </si>
  <si>
    <t>List Price</t>
  </si>
  <si>
    <t>Discount</t>
  </si>
  <si>
    <t>Final Price</t>
  </si>
  <si>
    <t>Options/Upgrades</t>
  </si>
  <si>
    <t xml:space="preserve">Spec Item </t>
  </si>
  <si>
    <t>Mfg. SKU</t>
  </si>
  <si>
    <t>Example</t>
  </si>
  <si>
    <t>Additional Page if Needed</t>
  </si>
  <si>
    <t>Attachment D  Category 1  - Pricing Workbook</t>
  </si>
  <si>
    <t>Category 1 - Body Worn Video Cameras and Recording Devices</t>
  </si>
  <si>
    <t>In the space provided below, please list your product offerings for this category.  Prices will be held for the initial term of the contract.</t>
  </si>
  <si>
    <t>Item</t>
  </si>
  <si>
    <t>All equipment required to make unit operational must be included below.  If additional cost to base equipment please describe.</t>
  </si>
  <si>
    <t>Attachment D  Category 2  - Pricing Workbook</t>
  </si>
  <si>
    <t>Category 2 - Vehicle Mounted Video and Recording</t>
  </si>
  <si>
    <t>(Body Camera)</t>
  </si>
  <si>
    <t>(In Car Dash Camera)</t>
  </si>
  <si>
    <t>Microphone</t>
  </si>
  <si>
    <t>Attachment D  Category 3  - Pricing Workbook</t>
  </si>
  <si>
    <t>Category 3 - Automated License Plate Readers and Recording Devices</t>
  </si>
  <si>
    <t>BBAA</t>
  </si>
  <si>
    <t>Mobile Camera</t>
  </si>
  <si>
    <t>WXMA</t>
  </si>
  <si>
    <t>Stationary - fixed camera</t>
  </si>
  <si>
    <t>UVYR</t>
  </si>
  <si>
    <t>Night Vision Lense</t>
  </si>
  <si>
    <t>Attachment D  Category 4  - Pricing Workbook</t>
  </si>
  <si>
    <t>Category 4 - Interview / Interrogation Room Video and Recording</t>
  </si>
  <si>
    <t>Public Safety/Law Enforcement Video Products, Services and Solutions</t>
  </si>
  <si>
    <t>Attachment D  Category 5  - Pricing Workbook</t>
  </si>
  <si>
    <t>Covert Camera</t>
  </si>
  <si>
    <t>QCR56</t>
  </si>
  <si>
    <t>MIC26</t>
  </si>
  <si>
    <t>WLSTH</t>
  </si>
  <si>
    <t>Lighted Wall Switch</t>
  </si>
  <si>
    <t>Category 5 - Video Storage, Data Security, Software and Peripherals</t>
  </si>
  <si>
    <t>Eyewitness HD wireless file transfer package</t>
  </si>
  <si>
    <t>Interface Cable Eyewitness HD to Raptor</t>
  </si>
  <si>
    <t>EyewitnessHD Shipping</t>
  </si>
  <si>
    <t xml:space="preserve">Eyewitness HD 128GB SSD Background Recording Drive </t>
  </si>
  <si>
    <t xml:space="preserve">Eyewitness HD 256GB SSD Background Recording Drive </t>
  </si>
  <si>
    <t>Upgrade Primary Recording Drive from 64GB to 128GB (at time of order only)</t>
  </si>
  <si>
    <t>Upgrade Primary Recording Drive from 64GB to 256GB (at time of order only)</t>
  </si>
  <si>
    <t>Video De-installation by Kustom Signal's Field Service Technician (FST)</t>
  </si>
  <si>
    <t xml:space="preserve"> Vantage, Extended Battery, 32GB </t>
  </si>
  <si>
    <t xml:space="preserve"> IR Vantage, Extended Battery, 32GB </t>
  </si>
  <si>
    <t>Vantage Multi-Dock Shipping (per unit)</t>
  </si>
  <si>
    <t>EYEWITNESS DATA VAULT HQ Workstation with 2TB Storage SATA Storage (Model EDV 2000-HQ) Shipping $150.00</t>
  </si>
  <si>
    <t>Eyewitness Data Vault HQ Rack Server with 96TB RAID6 Storage (Incl Eyewitness Data Vault 2000) (Model EDV 40000-HQ) Shipping $600</t>
  </si>
  <si>
    <t>EDV3.0 EYEWITNESS DATA VAULT (EDV3) Precinct Software License (requires HQ license)</t>
  </si>
  <si>
    <t>EDV Annual Software Support Agreement (Per Year)</t>
  </si>
  <si>
    <t>Gigabit Ethernet 5-Port Switch</t>
  </si>
  <si>
    <t>Gigabit Ethernet 24-Port Switch</t>
  </si>
  <si>
    <t>Vantage Factory Configuration to Agency Requirements</t>
  </si>
  <si>
    <t>BWC</t>
  </si>
  <si>
    <t>BWC Option</t>
  </si>
  <si>
    <t>BWC Shipping</t>
  </si>
  <si>
    <t>BWC Warranty</t>
  </si>
  <si>
    <t>BWC Service</t>
  </si>
  <si>
    <t>Eyewitness HD, 64GB SSD, MDC Control, Zoom Cam, ICM, Mini MDC Controller, GPS, Crash, Rear Cam</t>
  </si>
  <si>
    <t>Eyewitness HD, 64GB SSD, 5" Tablet Controller, Zoom Cam, ICM, GPS, Crash, Rear Cam</t>
  </si>
  <si>
    <t xml:space="preserve">Eyewitness HD 64GB SSD Background Recording Drive </t>
  </si>
  <si>
    <t>EyeHD MDC Controller cable</t>
  </si>
  <si>
    <t xml:space="preserve">Vantage 6-port Multi-Dock  </t>
  </si>
  <si>
    <t xml:space="preserve">Vantage Single Dock Kit (dock, AC power cord and Enet Cable)  </t>
  </si>
  <si>
    <t xml:space="preserve">Eyewitness Vantage Klick Fast Stud (required for any Klick Fast Mount) </t>
  </si>
  <si>
    <t xml:space="preserve">Klick Fast Assembled Magnetic Mount, N42 </t>
  </si>
  <si>
    <t xml:space="preserve">Klick Fast Spring Clip </t>
  </si>
  <si>
    <t xml:space="preserve">Klick Fast Epaulette Mount  </t>
  </si>
  <si>
    <t xml:space="preserve">Klick Fast Molle Mount  </t>
  </si>
  <si>
    <t xml:space="preserve">Vantage Shipping (per unit):  </t>
  </si>
  <si>
    <t xml:space="preserve">Vantage No Fault Warranty Year 1 </t>
  </si>
  <si>
    <t xml:space="preserve">Vantage Extended Warranty Year 2 (No Fault)  </t>
  </si>
  <si>
    <t xml:space="preserve">Vantage Extended Warranty Year 3 (No Fault)  </t>
  </si>
  <si>
    <t xml:space="preserve">Vantage Extended Warranty Year 4 (No Fault)  </t>
  </si>
  <si>
    <t xml:space="preserve">Vantage Extended Warranty Year 5 (No Fault)  </t>
  </si>
  <si>
    <t xml:space="preserve">Eyewitness HD Desktop Media Receiver PN:  </t>
  </si>
  <si>
    <t xml:space="preserve">EHD System Extended Warranty - Year 2  </t>
  </si>
  <si>
    <t xml:space="preserve">EHD System Extended Warranty - Year 3  </t>
  </si>
  <si>
    <t xml:space="preserve">EHD System Extended Warranty - Year 4  </t>
  </si>
  <si>
    <t xml:space="preserve">EHD System Extended Warranty - Year 5  </t>
  </si>
  <si>
    <t xml:space="preserve">Video Installation by Kustom Signal's Field Service Technician (FST) </t>
  </si>
  <si>
    <t xml:space="preserve">EDV Lite Software License - customer-installable - with hardware purchase  </t>
  </si>
  <si>
    <t xml:space="preserve">EDV3.0 EYEWITNESS DATA VAULT (EDV3) HQ Software License  </t>
  </si>
  <si>
    <t>Eyewitness Data Vault HQ Rack Server with 24TB RAID6 Storage (Incl EDV 3 + 5 yr Warranty) Shipping $600.00</t>
  </si>
  <si>
    <t>Eyewitness Data Vault HQ Rack Server with 32TB RAID6 Storage (Incl EDV 3 + 5 yr Warranty) Shipping $600.00</t>
  </si>
  <si>
    <t>Eyewitness Data Vault HQ Rack Server with 48TB RAID6 Storage (Incl EDV 3 + 5 yr Warranty) Shipping $600</t>
  </si>
  <si>
    <t>Ubiquiti UAP-AC-M-PRO Access Point Kit** Shipping $44**</t>
  </si>
  <si>
    <t>Ubiquiti Accessory Kit (one kit supports up to 6 A/Ps)**  Shipping $30**</t>
  </si>
  <si>
    <t>Eyewitness HD Desktop Media Receiver  (Shipping $25)</t>
  </si>
  <si>
    <t xml:space="preserve">Prof. Services - FAE On-Site Installation Per Day (including travel) </t>
  </si>
  <si>
    <t>Eyewitness Data Vault HQ Rack Server with 80TB RAID6 Storage (Incl Eyewitness Data Vault 2000) (Model EDV 40000-HQ) Shipping $600</t>
  </si>
  <si>
    <t>Eyewitness Data Vault HQ Rack Server with 128TB RAID6 Storage (Incl Eyewitness Data Vault 2000) (Model EDV 40000-HQ) Shipping $600</t>
  </si>
  <si>
    <t xml:space="preserve">All categories are priced for state volume discounts and </t>
  </si>
  <si>
    <t>Details on Category Tab</t>
  </si>
  <si>
    <t xml:space="preserve">no further discounts will apply.  </t>
  </si>
  <si>
    <t>No minimum purchase is required.</t>
  </si>
  <si>
    <t>In Car System</t>
  </si>
  <si>
    <t>In Car Options</t>
  </si>
  <si>
    <t>SuperCap Back-Up Power Kit - with mounting hardware cable</t>
  </si>
  <si>
    <t>Storage / Software</t>
  </si>
  <si>
    <t>Workstation Shipping</t>
  </si>
  <si>
    <t>Server Shipping</t>
  </si>
  <si>
    <t xml:space="preserve">Prof. Services - FAE Remote Installation Per 1/2 Day   </t>
  </si>
  <si>
    <t xml:space="preserve">Other Item Shipping (Noted in detail above) </t>
  </si>
  <si>
    <r>
      <t xml:space="preserve">Argus BWC - BWC-944B1-AI Argus BWC with </t>
    </r>
    <r>
      <rPr>
        <b/>
        <sz val="10"/>
        <rFont val="Arial"/>
        <family val="2"/>
      </rPr>
      <t>64G</t>
    </r>
    <r>
      <rPr>
        <sz val="10"/>
        <rFont val="Arial"/>
        <family val="2"/>
      </rPr>
      <t xml:space="preserve"> storage, with 1pcs Lithium ion polymer battery and 1pcs back clip, Includes 13 month initial warranty that starts when cameras ship the factory. </t>
    </r>
  </si>
  <si>
    <r>
      <t>Argus BWC - BWC-944B1-AI Argus BWC with</t>
    </r>
    <r>
      <rPr>
        <b/>
        <sz val="10"/>
        <rFont val="Arial"/>
        <family val="2"/>
      </rPr>
      <t xml:space="preserve"> 4G+64G</t>
    </r>
    <r>
      <rPr>
        <sz val="10"/>
        <rFont val="Arial"/>
        <family val="2"/>
      </rPr>
      <t xml:space="preserve"> storage, with 1pcs Lithium ion polymer battery and 1pcs back clip, Includes 13 month initial warranty that starts when cameras ship the factory.</t>
    </r>
  </si>
  <si>
    <t>Argus BWC MultiDock Desktop (Include Power Cable and Power Adapter) P/N: 050-0062-00</t>
  </si>
  <si>
    <t>Argus BWC MultiDock Wallmount (Include Power Cable and Power Adapter) P/N: 050-0062-02</t>
  </si>
  <si>
    <t>Argus BWC Desktop Docking Station: Includes Single Dock, Power cable and adapter and transfer cable P/N: 050-0063-00</t>
  </si>
  <si>
    <t>Argus BWC In--Car Docking Station (YES ICV): Includes Single Dock, Mounting hardware, cabling for connection to agency-supplied router P/N: 050-0063-02</t>
  </si>
  <si>
    <t>Argus BWC In--Car Docking Station (NO ICV): Includes Single Dock, Mounting hardware, cabling for connection to agency-supplied router P/N: 050-0063-01</t>
  </si>
  <si>
    <t>Argus BWC Lithium-ion Polymer Battery, 3.8V/4000mAH P/N: 210-0010-07</t>
  </si>
  <si>
    <t>Argus BWC Bluetooth Sensor for Gun Holster (Coin Cell Battery CR2450 or DL2450) P/N: 210-0010-12</t>
  </si>
  <si>
    <t>Argus BWC Klick Fast Stud (required for any Klick Fast Mount) P/N: 210-0010-08</t>
  </si>
  <si>
    <t>Argus Klick Fast Assembled Magnetic Mount, N42 PN 015-0009-07</t>
  </si>
  <si>
    <t>ArgusKlick Fast Spring Clip PN 015-0009-02</t>
  </si>
  <si>
    <t>Argus Klick Fast Epaulette Mount  PN 015-0009-03</t>
  </si>
  <si>
    <t>Argus Klick Fast Molle Mount PN 015-0009-4</t>
  </si>
  <si>
    <t>Argus Klick Fast Handlebar Mount PN 015-0009-5</t>
  </si>
  <si>
    <t>Argus Klick Fast Garment  Mount PN 015-0009-6</t>
  </si>
  <si>
    <t>888-8888-02</t>
  </si>
  <si>
    <t xml:space="preserve">Argus BWC Shipping </t>
  </si>
  <si>
    <t>8888-8888-02</t>
  </si>
  <si>
    <t>Argus MultiDock Shipping</t>
  </si>
  <si>
    <t>Argus Data Vault Local License - Price Per Device/Year P/N: 015-1764-01</t>
  </si>
  <si>
    <t xml:space="preserve">ADV Server with NAS Local Storage - 16 TB </t>
  </si>
  <si>
    <t xml:space="preserve">ADV Server with NAS Local Storage - 24 TB </t>
  </si>
  <si>
    <t xml:space="preserve">ADV Server with NAS Local Storage - 32 TB </t>
  </si>
  <si>
    <t xml:space="preserve">ADV Server with NAS Local Storage - 48 TB </t>
  </si>
  <si>
    <t xml:space="preserve">ADV Server with NAS Local Storage - 72 TB </t>
  </si>
  <si>
    <t xml:space="preserve">ADV Server with NAS Local Storage - 96 TB </t>
  </si>
  <si>
    <t xml:space="preserve">ADV Server with NAS Local Storage - 120 TB </t>
  </si>
  <si>
    <t>Network Attached Storage Back-Up with 16TB Storage</t>
  </si>
  <si>
    <t>Network Attached Storage Back-Up with 24TB Storage</t>
  </si>
  <si>
    <t>Network Attached Storage Back-Up with 32TB Storage</t>
  </si>
  <si>
    <t>Network Attached Storage Back-Up with 48TB Storage</t>
  </si>
  <si>
    <t>Network Attached Storage Back-Up with 72TB Storage</t>
  </si>
  <si>
    <t>Network Attached Storage Back-Up with 96TB Storage</t>
  </si>
  <si>
    <t>Network Attached Storage Back-Up with 120TB Storage</t>
  </si>
  <si>
    <t>ADV Viewing Station - Dell 7010 small form factor PC w/ Monitor and Mount</t>
  </si>
  <si>
    <t>Gigabit Ethernet 16-Port Switch PN 015-0731-01 Shipping $25.00</t>
  </si>
  <si>
    <t>Remote Argus Data Vault installation and configuration. (Per Day)</t>
  </si>
  <si>
    <t>Remote Argus Data Vault training on hardware and software (Per Session)</t>
  </si>
  <si>
    <t xml:space="preserve">Pro Services – On-site Argus Data Vault Installation (Per Day)
Cost of travel will be quoted separately  P/N: </t>
  </si>
  <si>
    <t>Argus No Fault Warranty Year 1 P/N: 444-0081-01</t>
  </si>
  <si>
    <t>Argus No Fault Extended Warranty Year 2 P/N: 444-0081-02</t>
  </si>
  <si>
    <t>Argus No Fault Extended Warranty Year 3 P/N: 444-0081-03</t>
  </si>
  <si>
    <t>Argus No Fault Extended Warranty Year 4 P/N: 444-0081-04</t>
  </si>
  <si>
    <t>Argus No Fault Extended Warranty Year 5 P/N: 444-0081-05</t>
  </si>
  <si>
    <t>Argus ICV, Base System Includes: 
Argus ICV w/GPS+WIFI, 512GB SSD, Tablet Controller, Dual Front HD Camera w/audio, HD rear cam w/IR. Cables and Mounting hardware, Stalk mount kit, Sharkfin Antenna, Expanse Wireless Audio system</t>
  </si>
  <si>
    <t>Argus ICV NFC Kit, Includes: 
NFC control panel and cabling</t>
  </si>
  <si>
    <t xml:space="preserve">Argus ICV with GPS+WiFi </t>
  </si>
  <si>
    <t>512GB SSD for Argus ICV 3D TLC</t>
  </si>
  <si>
    <t>Argus dual camera 1080P, without IR, with Audio, 8mm/2.6mm lens, PON. (IP947C37)</t>
  </si>
  <si>
    <t>Argus back seat camera - 1080P, with IR, with Audio, 1.8mm lens, PON. (IP946C24MA)</t>
  </si>
  <si>
    <t>Shark Fin Combo Antenna ( GPS, 4G, WIFIx2)</t>
  </si>
  <si>
    <t>Shark Fin Combo Antenna ( GPS, WIFIx2 )</t>
  </si>
  <si>
    <t>Extended  (9 meter) Alarm/Power cable w/  connections for WMIC</t>
  </si>
  <si>
    <t>Serial cable with Radar data connections and NFC connections</t>
  </si>
  <si>
    <t>9 meter 4-pin extension cable for Wireless Mic</t>
  </si>
  <si>
    <t>10 meter extension cable for the Argus Display</t>
  </si>
  <si>
    <t>New DISPLAY WITH PIGTAIL CABLE</t>
  </si>
  <si>
    <t>NFC Control Panel</t>
  </si>
  <si>
    <t>NFC Panel Cable</t>
  </si>
  <si>
    <t>25’ Cat 6 Ethernet cable for dual camera and/or back seat camera</t>
  </si>
  <si>
    <t>Display Mount - clamshell kit</t>
  </si>
  <si>
    <t>Display Mount - Stalk kit</t>
  </si>
  <si>
    <t xml:space="preserve">BRACKET,MOUNT, 5 INCH DISPLAY          </t>
  </si>
  <si>
    <t>Expanse Wireless Audio system</t>
  </si>
  <si>
    <t>WMIC cable with connections to mate with alarm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</si>
</sst>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2" xfId="0" applyFont="1" applyBorder="1"/>
    <xf numFmtId="0" fontId="2" fillId="0" borderId="0" xfId="0" applyFont="1" applyBorder="1"/>
    <xf numFmtId="0" fontId="0" fillId="0" borderId="0" xfId="0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164" fontId="10" fillId="0" borderId="0" xfId="0" applyNumberFormat="1" applyFont="1"/>
    <xf numFmtId="9" fontId="10" fillId="0" borderId="0" xfId="2" applyFont="1"/>
    <xf numFmtId="44" fontId="10" fillId="0" borderId="0" xfId="1" applyFont="1"/>
    <xf numFmtId="164" fontId="6" fillId="0" borderId="0" xfId="0" applyNumberFormat="1" applyFont="1"/>
    <xf numFmtId="44" fontId="6" fillId="0" borderId="0" xfId="1" applyFont="1"/>
    <xf numFmtId="9" fontId="6" fillId="0" borderId="0" xfId="2" applyFont="1"/>
    <xf numFmtId="10" fontId="0" fillId="0" borderId="0" xfId="0" applyNumberFormat="1"/>
    <xf numFmtId="165" fontId="0" fillId="0" borderId="0" xfId="0" applyNumberFormat="1"/>
    <xf numFmtId="164" fontId="0" fillId="0" borderId="0" xfId="0" applyNumberFormat="1"/>
    <xf numFmtId="9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 applyFill="1"/>
    <xf numFmtId="164" fontId="6" fillId="0" borderId="0" xfId="0" applyNumberFormat="1" applyFont="1" applyFill="1"/>
    <xf numFmtId="9" fontId="6" fillId="0" borderId="0" xfId="2" applyFont="1" applyFill="1"/>
    <xf numFmtId="44" fontId="6" fillId="0" borderId="0" xfId="1" applyFont="1" applyFill="1"/>
    <xf numFmtId="0" fontId="0" fillId="0" borderId="0" xfId="0" applyFill="1"/>
    <xf numFmtId="0" fontId="3" fillId="0" borderId="0" xfId="0" applyFont="1" applyAlignment="1"/>
    <xf numFmtId="0" fontId="10" fillId="0" borderId="0" xfId="0" applyFont="1" applyFill="1"/>
    <xf numFmtId="164" fontId="10" fillId="0" borderId="0" xfId="0" applyNumberFormat="1" applyFont="1" applyFill="1"/>
    <xf numFmtId="9" fontId="10" fillId="0" borderId="0" xfId="2" applyFont="1" applyFill="1"/>
    <xf numFmtId="44" fontId="10" fillId="0" borderId="0" xfId="1" applyFont="1" applyFill="1"/>
    <xf numFmtId="0" fontId="3" fillId="0" borderId="0" xfId="0" applyFont="1" applyFill="1"/>
    <xf numFmtId="0" fontId="2" fillId="0" borderId="0" xfId="0" applyFont="1" applyFill="1"/>
    <xf numFmtId="165" fontId="10" fillId="0" borderId="0" xfId="2" applyNumberFormat="1" applyFont="1"/>
    <xf numFmtId="0" fontId="14" fillId="0" borderId="0" xfId="0" applyFont="1"/>
    <xf numFmtId="164" fontId="14" fillId="0" borderId="0" xfId="0" applyNumberFormat="1" applyFont="1"/>
    <xf numFmtId="10" fontId="14" fillId="0" borderId="0" xfId="0" applyNumberFormat="1" applyFont="1"/>
    <xf numFmtId="10" fontId="10" fillId="0" borderId="0" xfId="0" applyNumberFormat="1" applyFont="1"/>
    <xf numFmtId="44" fontId="0" fillId="0" borderId="0" xfId="1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/>
    <xf numFmtId="44" fontId="2" fillId="0" borderId="0" xfId="1" applyFont="1"/>
    <xf numFmtId="9" fontId="2" fillId="0" borderId="0" xfId="2" applyFont="1"/>
    <xf numFmtId="0" fontId="15" fillId="0" borderId="0" xfId="0" applyFont="1" applyFill="1"/>
    <xf numFmtId="44" fontId="2" fillId="0" borderId="0" xfId="1" applyFont="1" applyFill="1"/>
    <xf numFmtId="9" fontId="2" fillId="0" borderId="0" xfId="2" applyFont="1" applyFill="1"/>
    <xf numFmtId="9" fontId="5" fillId="0" borderId="0" xfId="2" applyFont="1"/>
    <xf numFmtId="9" fontId="0" fillId="0" borderId="0" xfId="2" applyFont="1"/>
    <xf numFmtId="9" fontId="8" fillId="0" borderId="0" xfId="2" applyFont="1"/>
    <xf numFmtId="0" fontId="6" fillId="3" borderId="0" xfId="0" applyFont="1" applyFill="1"/>
    <xf numFmtId="0" fontId="0" fillId="3" borderId="0" xfId="0" applyFill="1"/>
    <xf numFmtId="44" fontId="0" fillId="3" borderId="0" xfId="0" applyNumberFormat="1" applyFill="1"/>
    <xf numFmtId="9" fontId="0" fillId="3" borderId="0" xfId="2" applyFont="1" applyFill="1"/>
    <xf numFmtId="44" fontId="0" fillId="3" borderId="0" xfId="1" applyFont="1" applyFill="1"/>
    <xf numFmtId="0" fontId="7" fillId="3" borderId="0" xfId="0" applyFont="1" applyFill="1"/>
    <xf numFmtId="0" fontId="10" fillId="3" borderId="0" xfId="0" applyFont="1" applyFill="1"/>
    <xf numFmtId="0" fontId="14" fillId="3" borderId="0" xfId="0" applyFont="1" applyFill="1" applyAlignment="1"/>
    <xf numFmtId="44" fontId="10" fillId="3" borderId="0" xfId="1" applyFont="1" applyFill="1"/>
    <xf numFmtId="9" fontId="10" fillId="3" borderId="0" xfId="2" applyFont="1" applyFill="1"/>
    <xf numFmtId="0" fontId="14" fillId="3" borderId="0" xfId="0" applyFont="1" applyFill="1"/>
    <xf numFmtId="164" fontId="10" fillId="3" borderId="0" xfId="0" applyNumberFormat="1" applyFont="1" applyFill="1"/>
    <xf numFmtId="10" fontId="10" fillId="3" borderId="0" xfId="0" applyNumberFormat="1" applyFont="1" applyFill="1"/>
    <xf numFmtId="165" fontId="10" fillId="3" borderId="0" xfId="2" applyNumberFormat="1" applyFont="1" applyFill="1"/>
    <xf numFmtId="164" fontId="0" fillId="3" borderId="0" xfId="0" applyNumberFormat="1" applyFill="1"/>
  </cellXfs>
  <cellStyles count="4">
    <cellStyle name="Currency" xfId="1" builtinId="4"/>
    <cellStyle name="Normal" xfId="0" builtinId="0"/>
    <cellStyle name="Normal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10</xdr:row>
      <xdr:rowOff>53340</xdr:rowOff>
    </xdr:from>
    <xdr:to>
      <xdr:col>14</xdr:col>
      <xdr:colOff>579120</xdr:colOff>
      <xdr:row>13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F2378EC-D5DB-443C-A694-76747F757603}"/>
            </a:ext>
          </a:extLst>
        </xdr:cNvPr>
        <xdr:cNvSpPr txBox="1"/>
      </xdr:nvSpPr>
      <xdr:spPr>
        <a:xfrm>
          <a:off x="60960" y="1805940"/>
          <a:ext cx="819531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Company Kustom</a:t>
          </a:r>
          <a:r>
            <a:rPr lang="en-US" sz="1100" baseline="0"/>
            <a:t> Signals, Inc.</a:t>
          </a:r>
          <a:endParaRPr lang="en-US" sz="1100"/>
        </a:p>
        <a:p>
          <a:r>
            <a:rPr lang="en-US" sz="1100"/>
            <a:t>United States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E769CEAC-E857-4A53-B98F-6008E5E3E085}"/>
            </a:ext>
          </a:extLst>
        </xdr:cNvPr>
        <xdr:cNvSpPr txBox="1"/>
      </xdr:nvSpPr>
      <xdr:spPr>
        <a:xfrm>
          <a:off x="609600" y="1430655"/>
          <a:ext cx="731710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Kustom Signals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A37A030-3129-4232-AF60-7E5A7CBE1B88}"/>
            </a:ext>
          </a:extLst>
        </xdr:cNvPr>
        <xdr:cNvSpPr txBox="1"/>
      </xdr:nvSpPr>
      <xdr:spPr>
        <a:xfrm>
          <a:off x="609600" y="1430655"/>
          <a:ext cx="731710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Kustom Signals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4FB0917-B08E-41AD-8D8F-B83324CA1389}"/>
            </a:ext>
          </a:extLst>
        </xdr:cNvPr>
        <xdr:cNvSpPr txBox="1"/>
      </xdr:nvSpPr>
      <xdr:spPr>
        <a:xfrm>
          <a:off x="609600" y="1430655"/>
          <a:ext cx="731710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B64CBE2-84CC-4B42-9833-5BD5CAB7EA08}"/>
            </a:ext>
          </a:extLst>
        </xdr:cNvPr>
        <xdr:cNvSpPr txBox="1"/>
      </xdr:nvSpPr>
      <xdr:spPr>
        <a:xfrm>
          <a:off x="609600" y="1430655"/>
          <a:ext cx="736473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2289FAA-EDF4-4D94-B7D4-D97F44CB84C2}"/>
            </a:ext>
          </a:extLst>
        </xdr:cNvPr>
        <xdr:cNvSpPr txBox="1"/>
      </xdr:nvSpPr>
      <xdr:spPr>
        <a:xfrm>
          <a:off x="609600" y="1430655"/>
          <a:ext cx="736473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Kustom Signals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60"/>
  <sheetViews>
    <sheetView zoomScale="80" zoomScaleNormal="80" workbookViewId="0">
      <selection activeCell="H52" sqref="H52"/>
    </sheetView>
  </sheetViews>
  <sheetFormatPr defaultRowHeight="14.4" x14ac:dyDescent="0.55000000000000004"/>
  <cols>
    <col min="1" max="1" width="5.578125" customWidth="1"/>
  </cols>
  <sheetData>
    <row r="2" spans="2:15" ht="15.3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5.3" x14ac:dyDescent="0.55000000000000004">
      <c r="B3" s="1"/>
      <c r="C3" s="1"/>
      <c r="D3" s="2" t="s">
        <v>51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.3" x14ac:dyDescent="0.55000000000000004">
      <c r="B4" s="1"/>
      <c r="C4" s="1"/>
      <c r="D4" s="2" t="s">
        <v>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.3" x14ac:dyDescent="0.5500000000000000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.3" x14ac:dyDescent="0.55000000000000004">
      <c r="B6" s="60" t="s">
        <v>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15.3" x14ac:dyDescent="0.5500000000000000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5.3" x14ac:dyDescent="0.55000000000000004">
      <c r="B8" s="2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3" x14ac:dyDescent="0.55000000000000004">
      <c r="B9" s="1" t="s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5.3" x14ac:dyDescent="0.5500000000000000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15.3" x14ac:dyDescent="0.5500000000000000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15.3" x14ac:dyDescent="0.5500000000000000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15.3" x14ac:dyDescent="0.5500000000000000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15.3" x14ac:dyDescent="0.5500000000000000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15.3" x14ac:dyDescent="0.5500000000000000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15.3" x14ac:dyDescent="0.5500000000000000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5.3" x14ac:dyDescent="0.55000000000000004">
      <c r="B17" s="2" t="s">
        <v>10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5.3" x14ac:dyDescent="0.55000000000000004"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5.3" x14ac:dyDescent="0.55000000000000004"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5.3" x14ac:dyDescent="0.55000000000000004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5.3" x14ac:dyDescent="0.55000000000000004">
      <c r="B21" s="1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61" t="s">
        <v>4</v>
      </c>
      <c r="M21" s="62"/>
      <c r="N21" s="62"/>
      <c r="O21" s="63"/>
    </row>
    <row r="22" spans="2:15" ht="15.3" x14ac:dyDescent="0.55000000000000004">
      <c r="B22" s="6"/>
      <c r="C22" s="13"/>
      <c r="D22" s="13"/>
      <c r="E22" s="13"/>
      <c r="F22" s="13"/>
      <c r="G22" s="13"/>
      <c r="H22" s="13"/>
      <c r="I22" s="13"/>
      <c r="J22" s="13"/>
      <c r="K22" s="8"/>
      <c r="L22" s="6"/>
      <c r="M22" s="13"/>
      <c r="N22" s="13"/>
      <c r="O22" s="8"/>
    </row>
    <row r="23" spans="2:15" ht="15.6" thickBot="1" x14ac:dyDescent="0.6">
      <c r="B23" s="20" t="s">
        <v>12</v>
      </c>
      <c r="C23" s="21"/>
      <c r="D23" s="18"/>
      <c r="E23" s="18"/>
      <c r="F23" s="18"/>
      <c r="G23" s="18"/>
      <c r="H23" s="18"/>
      <c r="I23" s="18"/>
      <c r="J23" s="18"/>
      <c r="K23" s="19"/>
      <c r="L23" s="17" t="s">
        <v>117</v>
      </c>
      <c r="M23" s="18"/>
      <c r="N23" s="18"/>
      <c r="O23" s="19"/>
    </row>
    <row r="24" spans="2:15" ht="15.3" x14ac:dyDescent="0.55000000000000004">
      <c r="B24" s="22"/>
      <c r="C24" s="23"/>
      <c r="D24" s="15"/>
      <c r="E24" s="15"/>
      <c r="F24" s="15"/>
      <c r="G24" s="15"/>
      <c r="H24" s="15"/>
      <c r="I24" s="15"/>
      <c r="J24" s="15"/>
      <c r="K24" s="9"/>
      <c r="L24" s="7"/>
      <c r="M24" s="15"/>
      <c r="N24" s="15"/>
      <c r="O24" s="9"/>
    </row>
    <row r="25" spans="2:15" ht="15.6" thickBot="1" x14ac:dyDescent="0.6">
      <c r="B25" s="20" t="s">
        <v>13</v>
      </c>
      <c r="C25" s="21"/>
      <c r="D25" s="18"/>
      <c r="E25" s="18"/>
      <c r="F25" s="18"/>
      <c r="G25" s="18"/>
      <c r="H25" s="18"/>
      <c r="I25" s="18"/>
      <c r="J25" s="18"/>
      <c r="K25" s="19"/>
      <c r="L25" s="17" t="s">
        <v>117</v>
      </c>
      <c r="M25" s="18"/>
      <c r="N25" s="18"/>
      <c r="O25" s="19"/>
    </row>
    <row r="26" spans="2:15" ht="15.3" x14ac:dyDescent="0.55000000000000004">
      <c r="B26" s="22"/>
      <c r="C26" s="23"/>
      <c r="D26" s="15"/>
      <c r="E26" s="15"/>
      <c r="F26" s="15"/>
      <c r="G26" s="15"/>
      <c r="H26" s="15"/>
      <c r="I26" s="15"/>
      <c r="J26" s="15"/>
      <c r="K26" s="9"/>
      <c r="L26" s="7"/>
      <c r="M26" s="15"/>
      <c r="N26" s="15"/>
      <c r="O26" s="9"/>
    </row>
    <row r="27" spans="2:15" ht="15.6" thickBot="1" x14ac:dyDescent="0.6">
      <c r="B27" s="20" t="s">
        <v>14</v>
      </c>
      <c r="C27" s="21"/>
      <c r="D27" s="18"/>
      <c r="E27" s="18"/>
      <c r="F27" s="18"/>
      <c r="G27" s="18"/>
      <c r="H27" s="18"/>
      <c r="I27" s="18"/>
      <c r="J27" s="18"/>
      <c r="K27" s="19"/>
      <c r="L27" s="17"/>
      <c r="M27" s="18"/>
      <c r="N27" s="18"/>
      <c r="O27" s="19"/>
    </row>
    <row r="28" spans="2:15" ht="15.3" x14ac:dyDescent="0.55000000000000004">
      <c r="B28" s="22"/>
      <c r="C28" s="23"/>
      <c r="D28" s="15"/>
      <c r="E28" s="15"/>
      <c r="F28" s="15"/>
      <c r="G28" s="15"/>
      <c r="H28" s="15"/>
      <c r="I28" s="15"/>
      <c r="J28" s="15"/>
      <c r="K28" s="9"/>
      <c r="L28" s="7"/>
      <c r="M28" s="15"/>
      <c r="N28" s="15"/>
      <c r="O28" s="9"/>
    </row>
    <row r="29" spans="2:15" ht="15.6" thickBot="1" x14ac:dyDescent="0.6">
      <c r="B29" s="20" t="s">
        <v>15</v>
      </c>
      <c r="C29" s="21"/>
      <c r="D29" s="18"/>
      <c r="E29" s="18"/>
      <c r="F29" s="18"/>
      <c r="G29" s="18"/>
      <c r="H29" s="18"/>
      <c r="I29" s="18"/>
      <c r="J29" s="18"/>
      <c r="K29" s="19"/>
      <c r="L29" s="17"/>
      <c r="M29" s="18"/>
      <c r="N29" s="18"/>
      <c r="O29" s="19"/>
    </row>
    <row r="30" spans="2:15" ht="15.3" x14ac:dyDescent="0.55000000000000004">
      <c r="B30" s="22"/>
      <c r="C30" s="23"/>
      <c r="D30" s="15"/>
      <c r="E30" s="15"/>
      <c r="F30" s="15"/>
      <c r="G30" s="15"/>
      <c r="H30" s="15"/>
      <c r="I30" s="15"/>
      <c r="J30" s="15"/>
      <c r="K30" s="9"/>
      <c r="L30" s="7"/>
      <c r="M30" s="15"/>
      <c r="N30" s="15"/>
      <c r="O30" s="9"/>
    </row>
    <row r="31" spans="2:15" s="16" customFormat="1" ht="15.6" thickBot="1" x14ac:dyDescent="0.6">
      <c r="B31" s="20" t="s">
        <v>16</v>
      </c>
      <c r="C31" s="21"/>
      <c r="D31" s="18"/>
      <c r="E31" s="18"/>
      <c r="F31" s="18"/>
      <c r="G31" s="18"/>
      <c r="H31" s="18"/>
      <c r="I31" s="18"/>
      <c r="J31" s="18"/>
      <c r="K31" s="18"/>
      <c r="L31" s="17" t="s">
        <v>117</v>
      </c>
      <c r="M31" s="18"/>
      <c r="N31" s="18"/>
      <c r="O31" s="19"/>
    </row>
    <row r="32" spans="2:15" ht="15.3" x14ac:dyDescent="0.55000000000000004">
      <c r="B32" s="7"/>
      <c r="C32" s="15"/>
      <c r="D32" s="15"/>
      <c r="E32" s="15"/>
      <c r="F32" s="15"/>
      <c r="G32" s="15"/>
      <c r="H32" s="15"/>
      <c r="I32" s="15"/>
      <c r="J32" s="15"/>
      <c r="K32" s="15"/>
      <c r="L32" s="7"/>
      <c r="M32" s="15"/>
      <c r="N32" s="15"/>
      <c r="O32" s="9"/>
    </row>
    <row r="33" spans="2:15" ht="15.3" x14ac:dyDescent="0.55000000000000004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11"/>
      <c r="N33" s="11"/>
      <c r="O33" s="12"/>
    </row>
    <row r="34" spans="2:15" ht="15.3" x14ac:dyDescent="0.55000000000000004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ht="15.3" x14ac:dyDescent="0.5500000000000000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15.3" x14ac:dyDescent="0.5500000000000000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15.3" x14ac:dyDescent="0.55000000000000004">
      <c r="B37" s="2" t="s">
        <v>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15.3" x14ac:dyDescent="0.55000000000000004">
      <c r="B38" s="14" t="s">
        <v>3</v>
      </c>
      <c r="C38" s="5"/>
      <c r="D38" s="5"/>
      <c r="E38" s="5"/>
      <c r="F38" s="5"/>
      <c r="G38" s="5"/>
      <c r="H38" s="5"/>
      <c r="I38" s="4" t="s">
        <v>6</v>
      </c>
      <c r="J38" s="5"/>
      <c r="K38" s="5"/>
      <c r="L38" s="61" t="s">
        <v>4</v>
      </c>
      <c r="M38" s="62"/>
      <c r="N38" s="62"/>
      <c r="O38" s="63"/>
    </row>
    <row r="39" spans="2:15" ht="15.3" x14ac:dyDescent="0.55000000000000004">
      <c r="B39" s="6" t="s">
        <v>116</v>
      </c>
      <c r="C39" s="1"/>
      <c r="D39" s="1"/>
      <c r="E39" s="1"/>
      <c r="F39" s="1"/>
      <c r="G39" s="1"/>
      <c r="H39" s="1"/>
      <c r="I39" s="6"/>
      <c r="J39" s="13"/>
      <c r="K39" s="8"/>
      <c r="L39" s="1"/>
      <c r="M39" s="1"/>
      <c r="N39" s="1"/>
      <c r="O39" s="8"/>
    </row>
    <row r="40" spans="2:15" ht="15.3" x14ac:dyDescent="0.55000000000000004">
      <c r="B40" s="7" t="s">
        <v>118</v>
      </c>
      <c r="C40" s="1"/>
      <c r="D40" s="1"/>
      <c r="E40" s="1"/>
      <c r="F40" s="1"/>
      <c r="G40" s="1"/>
      <c r="H40" s="1"/>
      <c r="I40" s="7"/>
      <c r="J40" s="1"/>
      <c r="K40" s="9"/>
      <c r="L40" s="1"/>
      <c r="M40" s="1"/>
      <c r="N40" s="1"/>
      <c r="O40" s="9"/>
    </row>
    <row r="41" spans="2:15" ht="15.3" x14ac:dyDescent="0.55000000000000004">
      <c r="B41" s="7" t="s">
        <v>119</v>
      </c>
      <c r="C41" s="1"/>
      <c r="D41" s="1"/>
      <c r="E41" s="1"/>
      <c r="F41" s="1"/>
      <c r="G41" s="1"/>
      <c r="H41" s="1"/>
      <c r="I41" s="7"/>
      <c r="J41" s="1"/>
      <c r="K41" s="9"/>
      <c r="L41" s="1"/>
      <c r="M41" s="1"/>
      <c r="N41" s="1"/>
      <c r="O41" s="9"/>
    </row>
    <row r="42" spans="2:15" ht="15.3" x14ac:dyDescent="0.55000000000000004">
      <c r="B42" s="7"/>
      <c r="C42" s="1"/>
      <c r="D42" s="1"/>
      <c r="E42" s="1"/>
      <c r="F42" s="1"/>
      <c r="G42" s="1"/>
      <c r="H42" s="1"/>
      <c r="I42" s="7"/>
      <c r="J42" s="1"/>
      <c r="K42" s="9"/>
      <c r="L42" s="1"/>
      <c r="M42" s="1"/>
      <c r="N42" s="1"/>
      <c r="O42" s="9"/>
    </row>
    <row r="43" spans="2:15" ht="15.3" x14ac:dyDescent="0.55000000000000004">
      <c r="B43" s="7"/>
      <c r="C43" s="1"/>
      <c r="D43" s="1"/>
      <c r="E43" s="1"/>
      <c r="F43" s="1"/>
      <c r="G43" s="1"/>
      <c r="H43" s="1"/>
      <c r="I43" s="7"/>
      <c r="J43" s="1"/>
      <c r="K43" s="9"/>
      <c r="L43" s="1"/>
      <c r="M43" s="1"/>
      <c r="N43" s="1"/>
      <c r="O43" s="9"/>
    </row>
    <row r="44" spans="2:15" ht="15.3" x14ac:dyDescent="0.55000000000000004">
      <c r="B44" s="7"/>
      <c r="C44" s="1"/>
      <c r="D44" s="1"/>
      <c r="E44" s="1"/>
      <c r="F44" s="1"/>
      <c r="G44" s="1"/>
      <c r="H44" s="1"/>
      <c r="I44" s="7"/>
      <c r="J44" s="1"/>
      <c r="K44" s="9"/>
      <c r="L44" s="1"/>
      <c r="M44" s="1"/>
      <c r="N44" s="1"/>
      <c r="O44" s="9"/>
    </row>
    <row r="45" spans="2:15" ht="15.3" x14ac:dyDescent="0.55000000000000004">
      <c r="B45" s="7"/>
      <c r="C45" s="1"/>
      <c r="D45" s="1"/>
      <c r="E45" s="1"/>
      <c r="F45" s="1"/>
      <c r="G45" s="1"/>
      <c r="H45" s="1"/>
      <c r="I45" s="7"/>
      <c r="J45" s="1"/>
      <c r="K45" s="9"/>
      <c r="L45" s="1"/>
      <c r="M45" s="1"/>
      <c r="N45" s="1"/>
      <c r="O45" s="9"/>
    </row>
    <row r="46" spans="2:15" ht="15.3" x14ac:dyDescent="0.55000000000000004">
      <c r="B46" s="10"/>
      <c r="C46" s="11"/>
      <c r="D46" s="11"/>
      <c r="E46" s="11"/>
      <c r="F46" s="11"/>
      <c r="G46" s="11"/>
      <c r="H46" s="11"/>
      <c r="I46" s="10"/>
      <c r="J46" s="11"/>
      <c r="K46" s="12"/>
      <c r="L46" s="11"/>
      <c r="M46" s="11"/>
      <c r="N46" s="11"/>
      <c r="O46" s="12"/>
    </row>
    <row r="47" spans="2:15" ht="15.3" x14ac:dyDescent="0.5500000000000000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t="15.3" x14ac:dyDescent="0.5500000000000000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ht="15.3" x14ac:dyDescent="0.5500000000000000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ht="15.3" x14ac:dyDescent="0.55000000000000004">
      <c r="B50" s="2" t="s">
        <v>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ht="15.3" x14ac:dyDescent="0.55000000000000004">
      <c r="B51" s="14" t="s">
        <v>3</v>
      </c>
      <c r="C51" s="5"/>
      <c r="D51" s="5"/>
      <c r="E51" s="5"/>
      <c r="F51" s="5"/>
      <c r="G51" s="5"/>
      <c r="H51" s="5"/>
      <c r="I51" s="14"/>
      <c r="J51" s="5"/>
      <c r="K51" s="5"/>
      <c r="L51" s="61" t="s">
        <v>4</v>
      </c>
      <c r="M51" s="62"/>
      <c r="N51" s="62"/>
      <c r="O51" s="63"/>
    </row>
    <row r="52" spans="2:15" ht="15.3" x14ac:dyDescent="0.55000000000000004">
      <c r="B52" s="7"/>
      <c r="C52" s="1"/>
      <c r="D52" s="1"/>
      <c r="E52" s="1"/>
      <c r="F52" s="1"/>
      <c r="G52" s="1"/>
      <c r="H52" s="1"/>
      <c r="I52" s="6"/>
      <c r="J52" s="13"/>
      <c r="K52" s="8"/>
      <c r="L52" s="1"/>
      <c r="M52" s="1"/>
      <c r="N52" s="1"/>
      <c r="O52" s="8"/>
    </row>
    <row r="53" spans="2:15" ht="15.3" x14ac:dyDescent="0.55000000000000004">
      <c r="B53" s="7"/>
      <c r="C53" s="1"/>
      <c r="D53" s="1"/>
      <c r="E53" s="1"/>
      <c r="F53" s="1"/>
      <c r="G53" s="1"/>
      <c r="H53" s="1"/>
      <c r="I53" s="7"/>
      <c r="J53" s="1"/>
      <c r="K53" s="9"/>
      <c r="L53" s="1"/>
      <c r="M53" s="1"/>
      <c r="N53" s="1"/>
      <c r="O53" s="9"/>
    </row>
    <row r="54" spans="2:15" ht="15.3" x14ac:dyDescent="0.55000000000000004">
      <c r="B54" s="7"/>
      <c r="C54" s="1"/>
      <c r="D54" s="1"/>
      <c r="E54" s="1"/>
      <c r="F54" s="1"/>
      <c r="G54" s="1"/>
      <c r="H54" s="1"/>
      <c r="I54" s="7"/>
      <c r="J54" s="1"/>
      <c r="K54" s="9"/>
      <c r="L54" s="1"/>
      <c r="M54" s="1"/>
      <c r="N54" s="1"/>
      <c r="O54" s="9"/>
    </row>
    <row r="55" spans="2:15" ht="15.3" x14ac:dyDescent="0.55000000000000004">
      <c r="B55" s="7"/>
      <c r="C55" s="1"/>
      <c r="D55" s="1"/>
      <c r="E55" s="1"/>
      <c r="F55" s="1"/>
      <c r="G55" s="1"/>
      <c r="H55" s="1"/>
      <c r="I55" s="7"/>
      <c r="J55" s="1"/>
      <c r="K55" s="9"/>
      <c r="L55" s="1"/>
      <c r="M55" s="1"/>
      <c r="N55" s="1"/>
      <c r="O55" s="9"/>
    </row>
    <row r="56" spans="2:15" ht="15.3" x14ac:dyDescent="0.55000000000000004">
      <c r="B56" s="7"/>
      <c r="C56" s="1"/>
      <c r="D56" s="1"/>
      <c r="E56" s="1"/>
      <c r="F56" s="1"/>
      <c r="G56" s="1"/>
      <c r="H56" s="1"/>
      <c r="I56" s="7"/>
      <c r="J56" s="1"/>
      <c r="K56" s="9"/>
      <c r="L56" s="1"/>
      <c r="M56" s="1"/>
      <c r="N56" s="1"/>
      <c r="O56" s="9"/>
    </row>
    <row r="57" spans="2:15" ht="15.3" x14ac:dyDescent="0.55000000000000004">
      <c r="B57" s="7"/>
      <c r="C57" s="1"/>
      <c r="D57" s="1"/>
      <c r="E57" s="1"/>
      <c r="F57" s="1"/>
      <c r="G57" s="1"/>
      <c r="H57" s="1"/>
      <c r="I57" s="7"/>
      <c r="J57" s="1"/>
      <c r="K57" s="9"/>
      <c r="L57" s="1"/>
      <c r="M57" s="1"/>
      <c r="N57" s="1"/>
      <c r="O57" s="9"/>
    </row>
    <row r="58" spans="2:15" ht="15.3" x14ac:dyDescent="0.55000000000000004">
      <c r="B58" s="7"/>
      <c r="C58" s="1"/>
      <c r="D58" s="1"/>
      <c r="E58" s="1"/>
      <c r="F58" s="1"/>
      <c r="G58" s="1"/>
      <c r="H58" s="1"/>
      <c r="I58" s="7"/>
      <c r="J58" s="1"/>
      <c r="K58" s="9"/>
      <c r="L58" s="1"/>
      <c r="M58" s="1"/>
      <c r="N58" s="1"/>
      <c r="O58" s="9"/>
    </row>
    <row r="59" spans="2:15" ht="15.3" x14ac:dyDescent="0.55000000000000004">
      <c r="B59" s="10"/>
      <c r="C59" s="11"/>
      <c r="D59" s="11"/>
      <c r="E59" s="11"/>
      <c r="F59" s="11"/>
      <c r="G59" s="11"/>
      <c r="H59" s="12"/>
      <c r="I59" s="10"/>
      <c r="J59" s="11"/>
      <c r="K59" s="12"/>
      <c r="L59" s="11"/>
      <c r="M59" s="11"/>
      <c r="N59" s="11"/>
      <c r="O59" s="12"/>
    </row>
    <row r="60" spans="2:15" ht="15.3" x14ac:dyDescent="0.5500000000000000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mergeCells count="4">
    <mergeCell ref="B6:O6"/>
    <mergeCell ref="L21:O21"/>
    <mergeCell ref="L38:O38"/>
    <mergeCell ref="L51:O51"/>
  </mergeCells>
  <pageMargins left="0.25" right="0.2" top="0.25" bottom="0.2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68"/>
  <sheetViews>
    <sheetView topLeftCell="A13" zoomScaleNormal="100" workbookViewId="0">
      <selection activeCell="F53" sqref="F53"/>
    </sheetView>
  </sheetViews>
  <sheetFormatPr defaultRowHeight="14.4" x14ac:dyDescent="0.55000000000000004"/>
  <cols>
    <col min="1" max="1" width="10.68359375" customWidth="1"/>
    <col min="2" max="2" width="4.68359375" customWidth="1"/>
    <col min="3" max="3" width="4.26171875" customWidth="1"/>
    <col min="4" max="4" width="5.26171875" customWidth="1"/>
    <col min="5" max="5" width="5.578125" customWidth="1"/>
    <col min="6" max="6" width="33.41796875" customWidth="1"/>
    <col min="10" max="10" width="1.68359375" customWidth="1"/>
    <col min="12" max="12" width="1.68359375" customWidth="1"/>
    <col min="19" max="19" width="10.15625" bestFit="1" customWidth="1"/>
  </cols>
  <sheetData>
    <row r="1" spans="1:23" ht="15.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3" x14ac:dyDescent="0.55000000000000004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3" x14ac:dyDescent="0.55000000000000004">
      <c r="A3" s="1"/>
      <c r="B3" s="1"/>
      <c r="C3" s="1"/>
      <c r="D3" s="2" t="s">
        <v>31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3" x14ac:dyDescent="0.55000000000000004">
      <c r="A5" s="1"/>
      <c r="B5" s="1"/>
      <c r="C5" s="1"/>
      <c r="D5" s="2" t="s">
        <v>32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3" x14ac:dyDescent="0.55000000000000004">
      <c r="A6" s="1"/>
      <c r="B6" s="1"/>
      <c r="C6" s="1"/>
      <c r="D6" s="60" t="s">
        <v>38</v>
      </c>
      <c r="E6" s="60"/>
      <c r="F6" s="60"/>
      <c r="G6" s="60"/>
      <c r="H6" s="60"/>
      <c r="I6" s="60"/>
      <c r="J6" s="47"/>
      <c r="K6" s="47"/>
      <c r="L6" s="1"/>
      <c r="M6" s="1"/>
      <c r="N6" s="1"/>
    </row>
    <row r="7" spans="1:23" ht="15.3" x14ac:dyDescent="0.55000000000000004">
      <c r="A7" s="1"/>
      <c r="B7" s="24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3" x14ac:dyDescent="0.55000000000000004">
      <c r="A8" s="1"/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3" x14ac:dyDescent="0.55000000000000004">
      <c r="A9" s="1"/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3" x14ac:dyDescent="0.55000000000000004">
      <c r="A10" s="1"/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3" x14ac:dyDescent="0.55000000000000004">
      <c r="A11" s="1"/>
      <c r="B11" s="39" t="s">
        <v>33</v>
      </c>
      <c r="C11" s="1"/>
      <c r="D11" s="24"/>
      <c r="E11" s="24"/>
      <c r="F11" s="24"/>
      <c r="G11" s="24"/>
      <c r="H11" s="24"/>
      <c r="I11" s="24"/>
      <c r="J11" s="24"/>
      <c r="K11" s="24"/>
      <c r="L11" s="24"/>
      <c r="M11" s="1"/>
      <c r="N11" s="1"/>
    </row>
    <row r="12" spans="1:23" ht="15.3" x14ac:dyDescent="0.55000000000000004">
      <c r="A12" s="1"/>
      <c r="B12" s="1"/>
      <c r="C12" s="1"/>
      <c r="D12" s="24"/>
      <c r="E12" s="67"/>
      <c r="F12" s="67"/>
      <c r="G12" s="67"/>
      <c r="H12" s="67"/>
      <c r="I12" s="67"/>
      <c r="J12" s="67"/>
      <c r="K12" s="67"/>
      <c r="L12" s="24"/>
      <c r="M12" s="1"/>
      <c r="N12" s="1"/>
      <c r="W12" s="38"/>
    </row>
    <row r="13" spans="1:23" x14ac:dyDescent="0.55000000000000004">
      <c r="A13" s="25"/>
      <c r="B13" s="26" t="s">
        <v>35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W13" s="38"/>
    </row>
    <row r="14" spans="1:23" x14ac:dyDescent="0.55000000000000004">
      <c r="A14" s="25"/>
      <c r="B14" s="26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W14" s="38"/>
    </row>
    <row r="15" spans="1:23" x14ac:dyDescent="0.55000000000000004">
      <c r="A15" s="25"/>
      <c r="B15" s="26" t="s">
        <v>19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W15" s="38"/>
    </row>
    <row r="16" spans="1:23" x14ac:dyDescent="0.55000000000000004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W16" s="38"/>
    </row>
    <row r="17" spans="1:23" x14ac:dyDescent="0.55000000000000004">
      <c r="A17" s="25"/>
      <c r="B17" s="25"/>
      <c r="C17" s="66" t="s">
        <v>20</v>
      </c>
      <c r="D17" s="66"/>
      <c r="E17" s="66"/>
      <c r="F17" s="66"/>
      <c r="G17" s="66"/>
      <c r="H17" s="66"/>
      <c r="I17" s="66"/>
      <c r="J17" s="66"/>
      <c r="K17" s="25"/>
      <c r="L17" s="25"/>
      <c r="M17" s="25"/>
      <c r="N17" s="25"/>
      <c r="Q17" s="37"/>
      <c r="W17" s="38"/>
    </row>
    <row r="19" spans="1:23" x14ac:dyDescent="0.5500000000000000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Q19" s="37"/>
      <c r="T19" s="36"/>
    </row>
    <row r="20" spans="1:23" x14ac:dyDescent="0.55000000000000004">
      <c r="A20" s="64" t="s">
        <v>34</v>
      </c>
      <c r="B20" s="65"/>
      <c r="C20" s="27"/>
      <c r="D20" s="64" t="s">
        <v>21</v>
      </c>
      <c r="E20" s="65"/>
      <c r="F20" s="64" t="s">
        <v>22</v>
      </c>
      <c r="G20" s="65"/>
      <c r="H20" s="65"/>
      <c r="I20" s="64" t="s">
        <v>23</v>
      </c>
      <c r="J20" s="65"/>
      <c r="K20" s="27" t="s">
        <v>24</v>
      </c>
      <c r="L20" s="27"/>
      <c r="M20" s="64" t="s">
        <v>25</v>
      </c>
      <c r="N20" s="65"/>
      <c r="R20" s="37"/>
    </row>
    <row r="21" spans="1:23" x14ac:dyDescent="0.55000000000000004">
      <c r="A21" s="28" t="s">
        <v>77</v>
      </c>
      <c r="B21" s="28"/>
      <c r="C21" s="28"/>
      <c r="D21" s="28">
        <v>8001</v>
      </c>
      <c r="E21" s="28"/>
      <c r="F21" s="28" t="s">
        <v>67</v>
      </c>
      <c r="H21" s="28"/>
      <c r="I21" s="31">
        <v>931</v>
      </c>
      <c r="J21" s="28"/>
      <c r="K21" s="54">
        <v>0.375</v>
      </c>
      <c r="L21" s="28"/>
      <c r="M21" s="31">
        <v>581.875</v>
      </c>
      <c r="N21" s="25"/>
      <c r="O21" s="37"/>
      <c r="S21" s="35"/>
    </row>
    <row r="22" spans="1:23" x14ac:dyDescent="0.55000000000000004">
      <c r="A22" s="28" t="s">
        <v>77</v>
      </c>
      <c r="B22" s="28"/>
      <c r="C22" s="28"/>
      <c r="D22" s="28">
        <v>8003</v>
      </c>
      <c r="E22" s="28"/>
      <c r="F22" s="28" t="s">
        <v>68</v>
      </c>
      <c r="H22" s="28"/>
      <c r="I22" s="31">
        <v>1031</v>
      </c>
      <c r="J22" s="28"/>
      <c r="K22" s="54">
        <v>0.375</v>
      </c>
      <c r="L22" s="28"/>
      <c r="M22" s="31">
        <v>644.375</v>
      </c>
      <c r="N22" s="25"/>
      <c r="O22" s="37"/>
    </row>
    <row r="23" spans="1:23" s="79" customFormat="1" x14ac:dyDescent="0.55000000000000004">
      <c r="A23" s="84" t="s">
        <v>77</v>
      </c>
      <c r="B23" s="84"/>
      <c r="C23" s="84"/>
      <c r="D23" s="84">
        <v>4700</v>
      </c>
      <c r="E23" s="84"/>
      <c r="F23" s="84" t="s">
        <v>128</v>
      </c>
      <c r="H23" s="84"/>
      <c r="I23" s="86">
        <f>M23*1.375</f>
        <v>900.625</v>
      </c>
      <c r="J23" s="84"/>
      <c r="K23" s="91">
        <v>0.375</v>
      </c>
      <c r="L23" s="84"/>
      <c r="M23" s="86">
        <v>655</v>
      </c>
      <c r="N23" s="78"/>
      <c r="O23" s="92"/>
    </row>
    <row r="24" spans="1:23" s="79" customFormat="1" x14ac:dyDescent="0.55000000000000004">
      <c r="A24" s="84" t="s">
        <v>77</v>
      </c>
      <c r="B24" s="84"/>
      <c r="C24" s="84"/>
      <c r="D24" s="84">
        <v>4701</v>
      </c>
      <c r="E24" s="84"/>
      <c r="F24" s="84" t="s">
        <v>129</v>
      </c>
      <c r="H24" s="84"/>
      <c r="I24" s="86">
        <f>M24*1.375</f>
        <v>1079.375</v>
      </c>
      <c r="J24" s="84"/>
      <c r="K24" s="91">
        <v>0.375</v>
      </c>
      <c r="L24" s="84"/>
      <c r="M24" s="86">
        <v>785</v>
      </c>
      <c r="N24" s="78"/>
      <c r="O24" s="92"/>
    </row>
    <row r="25" spans="1:23" x14ac:dyDescent="0.55000000000000004">
      <c r="A25" s="26"/>
      <c r="B25" s="28"/>
      <c r="C25" s="28"/>
      <c r="D25" s="28"/>
      <c r="E25" s="28"/>
      <c r="F25" s="28"/>
      <c r="G25" s="28"/>
      <c r="H25" s="28"/>
      <c r="I25" s="29"/>
      <c r="J25" s="28"/>
      <c r="K25" s="30"/>
      <c r="L25" s="28"/>
      <c r="M25" s="31"/>
      <c r="N25" s="25"/>
      <c r="O25" s="37"/>
    </row>
    <row r="26" spans="1:23" s="46" customFormat="1" x14ac:dyDescent="0.55000000000000004">
      <c r="A26" s="42"/>
      <c r="B26" s="42"/>
      <c r="C26" s="42"/>
      <c r="D26" s="42"/>
      <c r="E26" s="42"/>
      <c r="F26" s="42"/>
      <c r="G26" s="42"/>
      <c r="H26" s="42"/>
      <c r="I26" s="43"/>
      <c r="J26" s="42"/>
      <c r="K26" s="44"/>
      <c r="L26" s="42"/>
      <c r="M26" s="45"/>
      <c r="N26" s="42"/>
    </row>
    <row r="27" spans="1:23" x14ac:dyDescent="0.55000000000000004">
      <c r="A27" s="25"/>
      <c r="B27" s="66" t="s">
        <v>26</v>
      </c>
      <c r="C27" s="66"/>
      <c r="D27" s="66"/>
      <c r="E27" s="66"/>
      <c r="F27" s="66"/>
      <c r="G27" s="66"/>
      <c r="H27" s="66"/>
      <c r="I27" s="66"/>
      <c r="J27" s="66"/>
      <c r="K27" s="66"/>
      <c r="L27" s="25"/>
      <c r="M27" s="33"/>
      <c r="N27" s="25"/>
    </row>
    <row r="28" spans="1:23" x14ac:dyDescent="0.55000000000000004">
      <c r="A28" s="25"/>
      <c r="B28" s="25"/>
      <c r="C28" s="25"/>
      <c r="D28" s="25"/>
      <c r="E28" s="25"/>
      <c r="F28" s="25"/>
      <c r="G28" s="25"/>
      <c r="H28" s="25"/>
      <c r="I28" s="32"/>
      <c r="J28" s="25"/>
      <c r="K28" s="34"/>
      <c r="L28" s="25"/>
      <c r="M28" s="33"/>
      <c r="N28" s="25"/>
    </row>
    <row r="29" spans="1:23" x14ac:dyDescent="0.55000000000000004">
      <c r="A29" s="64" t="s">
        <v>27</v>
      </c>
      <c r="B29" s="65"/>
      <c r="C29" s="27"/>
      <c r="D29" s="64" t="s">
        <v>28</v>
      </c>
      <c r="E29" s="65"/>
      <c r="F29" s="64" t="s">
        <v>22</v>
      </c>
      <c r="G29" s="65"/>
      <c r="H29" s="65"/>
      <c r="I29" s="64" t="s">
        <v>23</v>
      </c>
      <c r="J29" s="65"/>
      <c r="K29" s="27" t="s">
        <v>24</v>
      </c>
      <c r="L29" s="27"/>
      <c r="M29" s="64" t="s">
        <v>25</v>
      </c>
      <c r="N29" s="65"/>
    </row>
    <row r="30" spans="1:23" s="28" customFormat="1" ht="15" customHeight="1" x14ac:dyDescent="0.35">
      <c r="A30" s="28" t="s">
        <v>78</v>
      </c>
      <c r="D30" s="28">
        <v>8009</v>
      </c>
      <c r="F30" s="28" t="s">
        <v>86</v>
      </c>
      <c r="I30" s="31">
        <v>1119</v>
      </c>
      <c r="K30" s="30">
        <v>0.4</v>
      </c>
      <c r="M30" s="31">
        <v>671.4</v>
      </c>
      <c r="O30" s="29"/>
      <c r="S30" s="58"/>
    </row>
    <row r="31" spans="1:23" s="28" customFormat="1" ht="15" customHeight="1" x14ac:dyDescent="0.35">
      <c r="A31" s="28" t="s">
        <v>78</v>
      </c>
      <c r="D31" s="28">
        <v>8016</v>
      </c>
      <c r="F31" s="28" t="s">
        <v>87</v>
      </c>
      <c r="I31" s="31">
        <v>95</v>
      </c>
      <c r="K31" s="30">
        <v>0.4</v>
      </c>
      <c r="M31" s="31">
        <v>57</v>
      </c>
      <c r="O31" s="29"/>
      <c r="S31" s="58"/>
    </row>
    <row r="32" spans="1:23" s="28" customFormat="1" ht="15" customHeight="1" x14ac:dyDescent="0.55000000000000004">
      <c r="A32" s="28" t="s">
        <v>78</v>
      </c>
      <c r="D32" s="28">
        <v>8040</v>
      </c>
      <c r="F32" s="28" t="s">
        <v>88</v>
      </c>
      <c r="G32"/>
      <c r="I32" s="31">
        <v>9.9499999999999993</v>
      </c>
      <c r="J32"/>
      <c r="K32" s="30">
        <v>0.3</v>
      </c>
      <c r="M32" s="31">
        <v>6.964999999999999</v>
      </c>
    </row>
    <row r="33" spans="1:13" ht="15" customHeight="1" x14ac:dyDescent="0.55000000000000004">
      <c r="A33" s="28" t="s">
        <v>78</v>
      </c>
      <c r="D33" s="28">
        <v>8041</v>
      </c>
      <c r="F33" s="28" t="s">
        <v>89</v>
      </c>
      <c r="H33" s="28"/>
      <c r="I33" s="31">
        <v>64.95</v>
      </c>
      <c r="K33" s="30">
        <v>0.3</v>
      </c>
      <c r="M33" s="31">
        <v>45.464999999999996</v>
      </c>
    </row>
    <row r="34" spans="1:13" ht="15" customHeight="1" x14ac:dyDescent="0.55000000000000004">
      <c r="A34" s="28" t="s">
        <v>78</v>
      </c>
      <c r="D34" s="28">
        <v>8041</v>
      </c>
      <c r="F34" s="28" t="s">
        <v>90</v>
      </c>
      <c r="H34" s="28"/>
      <c r="I34" s="31">
        <v>24.95</v>
      </c>
      <c r="K34" s="30">
        <v>0.3</v>
      </c>
      <c r="M34" s="31">
        <v>17.465</v>
      </c>
    </row>
    <row r="35" spans="1:13" ht="15" customHeight="1" x14ac:dyDescent="0.55000000000000004">
      <c r="A35" s="28" t="s">
        <v>78</v>
      </c>
      <c r="D35" s="28">
        <v>8041</v>
      </c>
      <c r="F35" s="28" t="s">
        <v>91</v>
      </c>
      <c r="H35" s="28"/>
      <c r="I35" s="31">
        <v>24.95</v>
      </c>
      <c r="K35" s="30">
        <v>0.3</v>
      </c>
      <c r="M35" s="31">
        <v>17.465</v>
      </c>
    </row>
    <row r="36" spans="1:13" ht="15" customHeight="1" x14ac:dyDescent="0.55000000000000004">
      <c r="A36" s="28" t="s">
        <v>78</v>
      </c>
      <c r="D36" s="28">
        <v>8044</v>
      </c>
      <c r="F36" s="28" t="s">
        <v>92</v>
      </c>
      <c r="H36" s="28"/>
      <c r="I36" s="31">
        <v>24.95</v>
      </c>
      <c r="K36" s="30">
        <v>0.3</v>
      </c>
      <c r="M36" s="31">
        <v>17.465</v>
      </c>
    </row>
    <row r="37" spans="1:13" s="79" customFormat="1" ht="15" customHeight="1" x14ac:dyDescent="0.55000000000000004">
      <c r="A37" s="84" t="s">
        <v>78</v>
      </c>
      <c r="D37" s="84">
        <v>4710</v>
      </c>
      <c r="E37" s="84"/>
      <c r="F37" s="84" t="s">
        <v>130</v>
      </c>
      <c r="H37" s="84"/>
      <c r="I37" s="86">
        <f>M37*1.3</f>
        <v>981.5</v>
      </c>
      <c r="K37" s="87">
        <v>0.3</v>
      </c>
      <c r="M37" s="86">
        <v>755</v>
      </c>
    </row>
    <row r="38" spans="1:13" s="79" customFormat="1" ht="15" customHeight="1" x14ac:dyDescent="0.55000000000000004">
      <c r="A38" s="84" t="s">
        <v>78</v>
      </c>
      <c r="D38" s="84">
        <v>4711</v>
      </c>
      <c r="E38" s="84"/>
      <c r="F38" s="84" t="s">
        <v>131</v>
      </c>
      <c r="H38" s="84"/>
      <c r="I38" s="86">
        <f t="shared" ref="I38:I50" si="0">M38*1.3</f>
        <v>981.5</v>
      </c>
      <c r="K38" s="87">
        <v>0.3</v>
      </c>
      <c r="M38" s="86">
        <v>755</v>
      </c>
    </row>
    <row r="39" spans="1:13" s="79" customFormat="1" ht="15" customHeight="1" x14ac:dyDescent="0.55000000000000004">
      <c r="A39" s="84" t="s">
        <v>78</v>
      </c>
      <c r="D39" s="84">
        <v>4712</v>
      </c>
      <c r="E39" s="84"/>
      <c r="F39" s="84" t="s">
        <v>132</v>
      </c>
      <c r="H39" s="84"/>
      <c r="I39" s="86">
        <f t="shared" si="0"/>
        <v>188.5</v>
      </c>
      <c r="K39" s="87">
        <v>0.3</v>
      </c>
      <c r="M39" s="86">
        <v>145</v>
      </c>
    </row>
    <row r="40" spans="1:13" s="79" customFormat="1" ht="15" customHeight="1" x14ac:dyDescent="0.55000000000000004">
      <c r="A40" s="84" t="s">
        <v>78</v>
      </c>
      <c r="D40" s="84">
        <v>4713</v>
      </c>
      <c r="E40" s="84"/>
      <c r="F40" s="84" t="s">
        <v>133</v>
      </c>
      <c r="H40" s="84"/>
      <c r="I40" s="86">
        <f t="shared" si="0"/>
        <v>357.5</v>
      </c>
      <c r="K40" s="87">
        <v>0.3</v>
      </c>
      <c r="M40" s="86">
        <v>275</v>
      </c>
    </row>
    <row r="41" spans="1:13" s="79" customFormat="1" ht="15" customHeight="1" x14ac:dyDescent="0.55000000000000004">
      <c r="A41" s="84" t="s">
        <v>78</v>
      </c>
      <c r="D41" s="84">
        <v>4714</v>
      </c>
      <c r="E41" s="84"/>
      <c r="F41" s="84" t="s">
        <v>134</v>
      </c>
      <c r="H41" s="84"/>
      <c r="I41" s="86">
        <f t="shared" si="0"/>
        <v>331.5</v>
      </c>
      <c r="K41" s="87">
        <v>0.3</v>
      </c>
      <c r="M41" s="86">
        <v>255</v>
      </c>
    </row>
    <row r="42" spans="1:13" s="79" customFormat="1" ht="15" customHeight="1" x14ac:dyDescent="0.55000000000000004">
      <c r="A42" s="84" t="s">
        <v>78</v>
      </c>
      <c r="D42" s="84">
        <v>4715</v>
      </c>
      <c r="E42" s="84"/>
      <c r="F42" s="84" t="s">
        <v>135</v>
      </c>
      <c r="H42" s="84"/>
      <c r="I42" s="86">
        <f t="shared" si="0"/>
        <v>71.5</v>
      </c>
      <c r="K42" s="87">
        <v>0.3</v>
      </c>
      <c r="M42" s="86">
        <v>55</v>
      </c>
    </row>
    <row r="43" spans="1:13" s="79" customFormat="1" ht="15" customHeight="1" x14ac:dyDescent="0.55000000000000004">
      <c r="A43" s="84" t="s">
        <v>78</v>
      </c>
      <c r="D43" s="84">
        <v>4716</v>
      </c>
      <c r="E43" s="84"/>
      <c r="F43" s="84" t="s">
        <v>136</v>
      </c>
      <c r="H43" s="84"/>
      <c r="I43" s="86">
        <f t="shared" si="0"/>
        <v>175.5</v>
      </c>
      <c r="K43" s="87">
        <v>0.3</v>
      </c>
      <c r="M43" s="86">
        <v>135</v>
      </c>
    </row>
    <row r="44" spans="1:13" s="79" customFormat="1" ht="15" customHeight="1" x14ac:dyDescent="0.55000000000000004">
      <c r="A44" s="84" t="s">
        <v>78</v>
      </c>
      <c r="D44" s="84">
        <v>4719</v>
      </c>
      <c r="E44" s="84"/>
      <c r="F44" s="84" t="s">
        <v>137</v>
      </c>
      <c r="H44" s="84"/>
      <c r="I44" s="86">
        <f t="shared" si="0"/>
        <v>45.5</v>
      </c>
      <c r="K44" s="87">
        <v>0.3</v>
      </c>
      <c r="M44" s="86">
        <v>35</v>
      </c>
    </row>
    <row r="45" spans="1:13" s="79" customFormat="1" ht="15" customHeight="1" x14ac:dyDescent="0.55000000000000004">
      <c r="A45" s="84" t="s">
        <v>78</v>
      </c>
      <c r="D45" s="84">
        <v>8041</v>
      </c>
      <c r="E45" s="84"/>
      <c r="F45" s="84" t="s">
        <v>138</v>
      </c>
      <c r="H45" s="84"/>
      <c r="I45" s="86">
        <f t="shared" si="0"/>
        <v>77.935000000000002</v>
      </c>
      <c r="K45" s="87">
        <v>0.3</v>
      </c>
      <c r="M45" s="86">
        <v>59.95</v>
      </c>
    </row>
    <row r="46" spans="1:13" s="79" customFormat="1" ht="15" customHeight="1" x14ac:dyDescent="0.55000000000000004">
      <c r="A46" s="84" t="s">
        <v>78</v>
      </c>
      <c r="D46" s="84">
        <v>8042</v>
      </c>
      <c r="E46" s="84"/>
      <c r="F46" s="84" t="s">
        <v>139</v>
      </c>
      <c r="H46" s="84"/>
      <c r="I46" s="86">
        <f t="shared" si="0"/>
        <v>25.934999999999999</v>
      </c>
      <c r="K46" s="87">
        <v>0.3</v>
      </c>
      <c r="M46" s="86">
        <v>19.95</v>
      </c>
    </row>
    <row r="47" spans="1:13" s="79" customFormat="1" ht="15" customHeight="1" x14ac:dyDescent="0.55000000000000004">
      <c r="A47" s="84" t="s">
        <v>78</v>
      </c>
      <c r="D47" s="84">
        <v>8043</v>
      </c>
      <c r="E47" s="84"/>
      <c r="F47" s="84" t="s">
        <v>140</v>
      </c>
      <c r="H47" s="84"/>
      <c r="I47" s="86">
        <f t="shared" si="0"/>
        <v>25.934999999999999</v>
      </c>
      <c r="K47" s="87">
        <v>0.3</v>
      </c>
      <c r="M47" s="86">
        <v>19.95</v>
      </c>
    </row>
    <row r="48" spans="1:13" s="79" customFormat="1" ht="15" customHeight="1" x14ac:dyDescent="0.55000000000000004">
      <c r="A48" s="84" t="s">
        <v>78</v>
      </c>
      <c r="D48" s="84">
        <v>8044</v>
      </c>
      <c r="E48" s="84"/>
      <c r="F48" s="84" t="s">
        <v>141</v>
      </c>
      <c r="H48" s="84"/>
      <c r="I48" s="86">
        <f t="shared" si="0"/>
        <v>25.934999999999999</v>
      </c>
      <c r="K48" s="87">
        <v>0.3</v>
      </c>
      <c r="M48" s="86">
        <v>19.95</v>
      </c>
    </row>
    <row r="49" spans="1:19" s="79" customFormat="1" ht="15" customHeight="1" x14ac:dyDescent="0.55000000000000004">
      <c r="A49" s="84" t="s">
        <v>78</v>
      </c>
      <c r="D49" s="84">
        <v>8045</v>
      </c>
      <c r="E49" s="84"/>
      <c r="F49" s="84" t="s">
        <v>142</v>
      </c>
      <c r="H49" s="84"/>
      <c r="I49" s="86">
        <f t="shared" si="0"/>
        <v>25.934999999999999</v>
      </c>
      <c r="K49" s="87">
        <v>0.3</v>
      </c>
      <c r="M49" s="86">
        <v>19.95</v>
      </c>
    </row>
    <row r="50" spans="1:19" s="79" customFormat="1" ht="15" customHeight="1" x14ac:dyDescent="0.55000000000000004">
      <c r="A50" s="84" t="s">
        <v>78</v>
      </c>
      <c r="D50" s="84">
        <v>8046</v>
      </c>
      <c r="E50" s="84"/>
      <c r="F50" s="84" t="s">
        <v>143</v>
      </c>
      <c r="H50" s="84"/>
      <c r="I50" s="86">
        <f t="shared" si="0"/>
        <v>25.934999999999999</v>
      </c>
      <c r="K50" s="87">
        <v>0.3</v>
      </c>
      <c r="M50" s="86">
        <v>19.95</v>
      </c>
    </row>
    <row r="51" spans="1:19" ht="15" customHeight="1" x14ac:dyDescent="0.55000000000000004">
      <c r="A51" s="28"/>
      <c r="D51" s="28"/>
      <c r="F51" s="28"/>
      <c r="H51" s="28"/>
      <c r="I51" s="31"/>
      <c r="K51" s="30"/>
      <c r="M51" s="31"/>
    </row>
    <row r="52" spans="1:19" s="79" customFormat="1" ht="15" customHeight="1" x14ac:dyDescent="0.55000000000000004">
      <c r="A52" s="84" t="s">
        <v>79</v>
      </c>
      <c r="D52" s="84" t="s">
        <v>144</v>
      </c>
      <c r="F52" s="84" t="s">
        <v>145</v>
      </c>
      <c r="H52" s="84"/>
      <c r="I52" s="86">
        <v>22</v>
      </c>
      <c r="K52" s="87">
        <v>0</v>
      </c>
      <c r="M52" s="86">
        <v>22</v>
      </c>
    </row>
    <row r="53" spans="1:19" s="79" customFormat="1" ht="15" customHeight="1" x14ac:dyDescent="0.55000000000000004">
      <c r="A53" s="84" t="s">
        <v>79</v>
      </c>
      <c r="D53" s="84" t="s">
        <v>146</v>
      </c>
      <c r="F53" s="84" t="s">
        <v>147</v>
      </c>
      <c r="H53" s="84"/>
      <c r="I53" s="86">
        <v>20</v>
      </c>
      <c r="K53" s="87">
        <v>0</v>
      </c>
      <c r="M53" s="86">
        <v>22</v>
      </c>
    </row>
    <row r="54" spans="1:19" s="28" customFormat="1" ht="15" customHeight="1" x14ac:dyDescent="0.35">
      <c r="A54" s="28" t="s">
        <v>79</v>
      </c>
      <c r="D54" s="28">
        <v>8026</v>
      </c>
      <c r="F54" s="28" t="s">
        <v>93</v>
      </c>
      <c r="I54" s="31">
        <v>22</v>
      </c>
      <c r="K54" s="30">
        <v>0</v>
      </c>
      <c r="M54" s="31">
        <v>22</v>
      </c>
    </row>
    <row r="55" spans="1:19" s="28" customFormat="1" ht="15" customHeight="1" x14ac:dyDescent="0.35">
      <c r="A55" s="28" t="s">
        <v>79</v>
      </c>
      <c r="D55" s="28">
        <v>8027</v>
      </c>
      <c r="F55" s="28" t="s">
        <v>69</v>
      </c>
      <c r="I55" s="31">
        <v>20</v>
      </c>
      <c r="K55" s="30">
        <v>0</v>
      </c>
      <c r="M55" s="31">
        <v>20</v>
      </c>
    </row>
    <row r="56" spans="1:19" s="28" customFormat="1" ht="15" customHeight="1" x14ac:dyDescent="0.35">
      <c r="I56" s="31"/>
      <c r="K56" s="30"/>
      <c r="M56" s="31"/>
    </row>
    <row r="57" spans="1:19" s="28" customFormat="1" ht="15" customHeight="1" x14ac:dyDescent="0.35">
      <c r="A57" s="28" t="s">
        <v>80</v>
      </c>
      <c r="D57" s="28">
        <v>8028</v>
      </c>
      <c r="F57" s="28" t="s">
        <v>94</v>
      </c>
      <c r="I57" s="31">
        <v>50</v>
      </c>
      <c r="K57" s="30">
        <v>0.4</v>
      </c>
      <c r="M57" s="31">
        <v>30</v>
      </c>
    </row>
    <row r="58" spans="1:19" s="28" customFormat="1" ht="15" customHeight="1" x14ac:dyDescent="0.35">
      <c r="A58" s="28" t="s">
        <v>80</v>
      </c>
      <c r="D58" s="28">
        <v>8022</v>
      </c>
      <c r="F58" s="28" t="s">
        <v>95</v>
      </c>
      <c r="I58" s="31">
        <v>175</v>
      </c>
      <c r="K58" s="30">
        <v>0.4</v>
      </c>
      <c r="M58" s="31">
        <v>105</v>
      </c>
      <c r="O58" s="29"/>
      <c r="S58" s="58"/>
    </row>
    <row r="59" spans="1:19" s="28" customFormat="1" ht="15" customHeight="1" x14ac:dyDescent="0.35">
      <c r="A59" s="28" t="s">
        <v>80</v>
      </c>
      <c r="D59" s="28">
        <v>8023</v>
      </c>
      <c r="F59" s="28" t="s">
        <v>96</v>
      </c>
      <c r="I59" s="31">
        <v>175</v>
      </c>
      <c r="K59" s="30">
        <v>0.4</v>
      </c>
      <c r="M59" s="31">
        <v>105</v>
      </c>
      <c r="O59" s="29"/>
      <c r="S59" s="58"/>
    </row>
    <row r="60" spans="1:19" s="28" customFormat="1" ht="15" customHeight="1" x14ac:dyDescent="0.35">
      <c r="A60" s="28" t="s">
        <v>80</v>
      </c>
      <c r="D60" s="28">
        <v>8024</v>
      </c>
      <c r="F60" s="28" t="s">
        <v>97</v>
      </c>
      <c r="I60" s="31">
        <v>195</v>
      </c>
      <c r="K60" s="30">
        <v>0.4</v>
      </c>
      <c r="M60" s="31">
        <v>117</v>
      </c>
      <c r="O60" s="29"/>
      <c r="S60" s="58"/>
    </row>
    <row r="61" spans="1:19" s="28" customFormat="1" ht="15" customHeight="1" x14ac:dyDescent="0.35">
      <c r="A61" s="28" t="s">
        <v>80</v>
      </c>
      <c r="D61" s="28">
        <v>8025</v>
      </c>
      <c r="F61" s="28" t="s">
        <v>98</v>
      </c>
      <c r="I61" s="31">
        <v>195</v>
      </c>
      <c r="K61" s="30">
        <v>0.4</v>
      </c>
      <c r="M61" s="31">
        <v>117</v>
      </c>
      <c r="O61" s="29"/>
      <c r="S61" s="58"/>
    </row>
    <row r="62" spans="1:19" s="84" customFormat="1" ht="15" customHeight="1" x14ac:dyDescent="0.35">
      <c r="A62" s="84" t="s">
        <v>80</v>
      </c>
      <c r="D62" s="84">
        <v>4734</v>
      </c>
      <c r="F62" s="84" t="s">
        <v>168</v>
      </c>
      <c r="I62" s="86">
        <f>M62*1.4</f>
        <v>189</v>
      </c>
      <c r="K62" s="87">
        <v>0.4</v>
      </c>
      <c r="M62" s="86">
        <v>135</v>
      </c>
      <c r="O62" s="89"/>
      <c r="S62" s="90"/>
    </row>
    <row r="63" spans="1:19" s="84" customFormat="1" ht="15" customHeight="1" x14ac:dyDescent="0.35">
      <c r="A63" s="84" t="s">
        <v>80</v>
      </c>
      <c r="D63" s="84">
        <v>4735</v>
      </c>
      <c r="F63" s="84" t="s">
        <v>169</v>
      </c>
      <c r="I63" s="86">
        <f t="shared" ref="I63:I66" si="1">M63*1.4</f>
        <v>189</v>
      </c>
      <c r="K63" s="87">
        <v>0.4</v>
      </c>
      <c r="M63" s="86">
        <v>135</v>
      </c>
      <c r="O63" s="89"/>
      <c r="S63" s="90"/>
    </row>
    <row r="64" spans="1:19" s="84" customFormat="1" ht="15" customHeight="1" x14ac:dyDescent="0.35">
      <c r="A64" s="84" t="s">
        <v>80</v>
      </c>
      <c r="D64" s="84">
        <v>4736</v>
      </c>
      <c r="F64" s="84" t="s">
        <v>170</v>
      </c>
      <c r="I64" s="86">
        <f t="shared" si="1"/>
        <v>189</v>
      </c>
      <c r="K64" s="87">
        <v>0.4</v>
      </c>
      <c r="M64" s="86">
        <v>135</v>
      </c>
      <c r="O64" s="89"/>
      <c r="S64" s="90"/>
    </row>
    <row r="65" spans="1:19" s="84" customFormat="1" ht="15" customHeight="1" x14ac:dyDescent="0.35">
      <c r="A65" s="84" t="s">
        <v>80</v>
      </c>
      <c r="D65" s="84">
        <v>4737</v>
      </c>
      <c r="F65" s="84" t="s">
        <v>171</v>
      </c>
      <c r="I65" s="86">
        <f t="shared" si="1"/>
        <v>189</v>
      </c>
      <c r="K65" s="87">
        <v>0.4</v>
      </c>
      <c r="M65" s="86">
        <v>135</v>
      </c>
      <c r="O65" s="89"/>
      <c r="S65" s="90"/>
    </row>
    <row r="66" spans="1:19" s="84" customFormat="1" ht="15" customHeight="1" x14ac:dyDescent="0.35">
      <c r="A66" s="84" t="s">
        <v>80</v>
      </c>
      <c r="D66" s="84">
        <v>4738</v>
      </c>
      <c r="F66" s="84" t="s">
        <v>172</v>
      </c>
      <c r="I66" s="86">
        <f t="shared" si="1"/>
        <v>189</v>
      </c>
      <c r="K66" s="87">
        <v>0.4</v>
      </c>
      <c r="M66" s="86">
        <v>135</v>
      </c>
      <c r="O66" s="89"/>
      <c r="S66" s="90"/>
    </row>
    <row r="67" spans="1:19" s="28" customFormat="1" ht="15" customHeight="1" x14ac:dyDescent="0.35">
      <c r="I67" s="31"/>
      <c r="K67" s="30"/>
      <c r="M67" s="31"/>
      <c r="O67" s="29"/>
      <c r="S67" s="58"/>
    </row>
    <row r="68" spans="1:19" s="28" customFormat="1" ht="15" customHeight="1" x14ac:dyDescent="0.35">
      <c r="A68" s="28" t="s">
        <v>81</v>
      </c>
      <c r="D68" s="28">
        <v>8030</v>
      </c>
      <c r="F68" s="28" t="s">
        <v>76</v>
      </c>
      <c r="I68" s="31">
        <v>56</v>
      </c>
      <c r="K68" s="30">
        <v>0.35</v>
      </c>
      <c r="M68" s="31">
        <v>36.4</v>
      </c>
    </row>
  </sheetData>
  <mergeCells count="14">
    <mergeCell ref="D6:I6"/>
    <mergeCell ref="E12:K12"/>
    <mergeCell ref="C17:J17"/>
    <mergeCell ref="A20:B20"/>
    <mergeCell ref="D20:E20"/>
    <mergeCell ref="F20:H20"/>
    <mergeCell ref="I20:J20"/>
    <mergeCell ref="M20:N20"/>
    <mergeCell ref="B27:K27"/>
    <mergeCell ref="A29:B29"/>
    <mergeCell ref="D29:E29"/>
    <mergeCell ref="F29:H29"/>
    <mergeCell ref="I29:J29"/>
    <mergeCell ref="M29:N29"/>
  </mergeCells>
  <pageMargins left="0.7" right="0.7" top="0.75" bottom="0.75" header="0.3" footer="0.3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66"/>
  <sheetViews>
    <sheetView topLeftCell="A10" zoomScaleNormal="100" workbookViewId="0">
      <selection activeCell="G64" sqref="G64"/>
    </sheetView>
  </sheetViews>
  <sheetFormatPr defaultRowHeight="14.4" x14ac:dyDescent="0.55000000000000004"/>
  <cols>
    <col min="2" max="2" width="3.41796875" customWidth="1"/>
    <col min="3" max="3" width="2.41796875" customWidth="1"/>
    <col min="5" max="5" width="3.26171875" customWidth="1"/>
    <col min="6" max="6" width="17.68359375" customWidth="1"/>
    <col min="8" max="8" width="35.578125" customWidth="1"/>
    <col min="9" max="9" width="10.15625" bestFit="1" customWidth="1"/>
    <col min="10" max="10" width="3" customWidth="1"/>
    <col min="12" max="12" width="2" customWidth="1"/>
    <col min="19" max="19" width="10.15625" bestFit="1" customWidth="1"/>
    <col min="20" max="20" width="10.578125" bestFit="1" customWidth="1"/>
  </cols>
  <sheetData>
    <row r="1" spans="1:23" ht="15.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3" x14ac:dyDescent="0.55000000000000004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3" x14ac:dyDescent="0.55000000000000004">
      <c r="A3" s="1"/>
      <c r="B3" s="1"/>
      <c r="C3" s="1"/>
      <c r="D3" s="2" t="s">
        <v>36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3" x14ac:dyDescent="0.55000000000000004">
      <c r="A5" s="1"/>
      <c r="B5" s="1"/>
      <c r="C5" s="1"/>
      <c r="D5" s="2" t="s">
        <v>37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3" x14ac:dyDescent="0.55000000000000004">
      <c r="A6" s="1"/>
      <c r="B6" s="1"/>
      <c r="C6" s="1"/>
      <c r="D6" s="1"/>
      <c r="E6" s="60" t="s">
        <v>39</v>
      </c>
      <c r="F6" s="60"/>
      <c r="G6" s="60"/>
      <c r="H6" s="60"/>
      <c r="I6" s="2"/>
      <c r="J6" s="1"/>
      <c r="K6" s="1"/>
      <c r="L6" s="1"/>
      <c r="M6" s="1"/>
      <c r="N6" s="1"/>
    </row>
    <row r="7" spans="1:23" ht="15.3" x14ac:dyDescent="0.55000000000000004">
      <c r="A7" s="1"/>
      <c r="B7" s="24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3" x14ac:dyDescent="0.55000000000000004">
      <c r="A8" s="1"/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3" x14ac:dyDescent="0.55000000000000004">
      <c r="A9" s="1"/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3" x14ac:dyDescent="0.55000000000000004">
      <c r="A10" s="1"/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3" x14ac:dyDescent="0.55000000000000004">
      <c r="A11" s="1"/>
      <c r="B11" s="39" t="s">
        <v>33</v>
      </c>
      <c r="C11" s="1"/>
      <c r="D11" s="24"/>
      <c r="E11" s="24"/>
      <c r="F11" s="24"/>
      <c r="G11" s="24"/>
      <c r="H11" s="24"/>
      <c r="I11" s="24"/>
      <c r="J11" s="24"/>
      <c r="K11" s="24"/>
      <c r="L11" s="24"/>
      <c r="M11" s="1"/>
      <c r="N11" s="1"/>
    </row>
    <row r="12" spans="1:23" ht="15.3" x14ac:dyDescent="0.55000000000000004">
      <c r="A12" s="1"/>
      <c r="B12" s="1"/>
      <c r="C12" s="1"/>
      <c r="D12" s="24"/>
      <c r="E12" s="67"/>
      <c r="F12" s="67"/>
      <c r="G12" s="67"/>
      <c r="H12" s="67"/>
      <c r="I12" s="67"/>
      <c r="J12" s="67"/>
      <c r="K12" s="67"/>
      <c r="L12" s="24"/>
      <c r="M12" s="1"/>
      <c r="N12" s="1"/>
      <c r="W12" s="38"/>
    </row>
    <row r="13" spans="1:23" x14ac:dyDescent="0.55000000000000004">
      <c r="A13" s="25"/>
      <c r="B13" s="26" t="s">
        <v>35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W13" s="38"/>
    </row>
    <row r="14" spans="1:23" x14ac:dyDescent="0.55000000000000004">
      <c r="A14" s="25"/>
      <c r="B14" s="26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T14" s="37"/>
      <c r="U14" s="37"/>
      <c r="W14" s="38"/>
    </row>
    <row r="15" spans="1:23" x14ac:dyDescent="0.55000000000000004">
      <c r="A15" s="25"/>
      <c r="B15" s="26" t="s">
        <v>19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T15" s="37"/>
      <c r="U15" s="37"/>
      <c r="W15" s="38"/>
    </row>
    <row r="16" spans="1:23" x14ac:dyDescent="0.55000000000000004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T16" s="37"/>
      <c r="U16" s="37"/>
      <c r="W16" s="38"/>
    </row>
    <row r="17" spans="1:23" x14ac:dyDescent="0.55000000000000004">
      <c r="A17" s="25"/>
      <c r="B17" s="25"/>
      <c r="C17" s="66" t="s">
        <v>20</v>
      </c>
      <c r="D17" s="66"/>
      <c r="E17" s="66"/>
      <c r="F17" s="66"/>
      <c r="G17" s="66"/>
      <c r="H17" s="66"/>
      <c r="I17" s="66"/>
      <c r="J17" s="66"/>
      <c r="K17" s="25"/>
      <c r="L17" s="25"/>
      <c r="M17" s="25"/>
      <c r="N17" s="25"/>
      <c r="Q17" s="37"/>
      <c r="W17" s="38"/>
    </row>
    <row r="19" spans="1:23" x14ac:dyDescent="0.5500000000000000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Q19" s="37"/>
      <c r="T19" s="36"/>
    </row>
    <row r="20" spans="1:23" x14ac:dyDescent="0.55000000000000004">
      <c r="A20" s="64" t="s">
        <v>34</v>
      </c>
      <c r="B20" s="65"/>
      <c r="C20" s="27"/>
      <c r="D20" s="64" t="s">
        <v>21</v>
      </c>
      <c r="E20" s="65"/>
      <c r="F20" s="64" t="s">
        <v>22</v>
      </c>
      <c r="G20" s="65"/>
      <c r="H20" s="65"/>
      <c r="I20" s="64" t="s">
        <v>23</v>
      </c>
      <c r="J20" s="65"/>
      <c r="K20" s="27" t="s">
        <v>24</v>
      </c>
      <c r="L20" s="27"/>
      <c r="M20" s="64" t="s">
        <v>25</v>
      </c>
      <c r="N20" s="65"/>
      <c r="R20" s="37"/>
    </row>
    <row r="21" spans="1:23" s="55" customFormat="1" ht="16.899999999999999" customHeight="1" x14ac:dyDescent="0.4">
      <c r="A21" s="26" t="s">
        <v>120</v>
      </c>
      <c r="B21" s="28"/>
      <c r="C21" s="28"/>
      <c r="D21" s="28">
        <v>8100</v>
      </c>
      <c r="E21" s="28"/>
      <c r="F21" s="55" t="s">
        <v>82</v>
      </c>
      <c r="H21" s="28"/>
      <c r="I21" s="31">
        <v>5869</v>
      </c>
      <c r="J21" s="28"/>
      <c r="K21" s="30">
        <v>0.27</v>
      </c>
      <c r="L21" s="28"/>
      <c r="M21" s="31">
        <f>I21*(1-K21)</f>
        <v>4284.37</v>
      </c>
      <c r="N21" s="28"/>
      <c r="O21" s="56"/>
      <c r="S21" s="57"/>
    </row>
    <row r="22" spans="1:23" s="55" customFormat="1" ht="16.899999999999999" customHeight="1" x14ac:dyDescent="0.4">
      <c r="A22" s="26" t="s">
        <v>120</v>
      </c>
      <c r="B22" s="28"/>
      <c r="C22" s="28"/>
      <c r="D22" s="28">
        <v>8153</v>
      </c>
      <c r="E22" s="28"/>
      <c r="F22" s="55" t="s">
        <v>83</v>
      </c>
      <c r="H22" s="28"/>
      <c r="I22" s="31">
        <v>6369</v>
      </c>
      <c r="J22" s="28"/>
      <c r="K22" s="30">
        <v>0.27</v>
      </c>
      <c r="L22" s="28"/>
      <c r="M22" s="31">
        <f>I22*(1-K22)</f>
        <v>4649.37</v>
      </c>
      <c r="N22" s="28"/>
    </row>
    <row r="23" spans="1:23" s="88" customFormat="1" ht="16.899999999999999" customHeight="1" x14ac:dyDescent="0.4">
      <c r="A23" s="83" t="s">
        <v>120</v>
      </c>
      <c r="B23" s="84"/>
      <c r="C23" s="84"/>
      <c r="D23" s="84">
        <v>4702</v>
      </c>
      <c r="E23" s="84"/>
      <c r="F23" s="85" t="s">
        <v>173</v>
      </c>
      <c r="G23" s="85"/>
      <c r="H23" s="85"/>
      <c r="I23" s="86">
        <f>M23*1.27</f>
        <v>5397.5</v>
      </c>
      <c r="J23" s="84"/>
      <c r="K23" s="87">
        <v>0.27</v>
      </c>
      <c r="L23" s="84"/>
      <c r="M23" s="86">
        <v>4250</v>
      </c>
      <c r="N23" s="84"/>
    </row>
    <row r="24" spans="1:23" s="46" customFormat="1" ht="16.899999999999999" customHeight="1" x14ac:dyDescent="0.55000000000000004">
      <c r="A24" s="42"/>
      <c r="B24" s="42"/>
      <c r="C24" s="42"/>
      <c r="D24" s="42"/>
      <c r="E24" s="42"/>
      <c r="F24" s="42"/>
      <c r="G24" s="42"/>
      <c r="H24" s="42"/>
      <c r="I24" s="43"/>
      <c r="J24" s="42"/>
      <c r="K24" s="44"/>
      <c r="L24" s="42"/>
      <c r="M24" s="45"/>
      <c r="N24" s="42"/>
    </row>
    <row r="25" spans="1:23" x14ac:dyDescent="0.55000000000000004">
      <c r="A25" s="25"/>
      <c r="B25" s="66" t="s">
        <v>26</v>
      </c>
      <c r="C25" s="66"/>
      <c r="D25" s="66"/>
      <c r="E25" s="66"/>
      <c r="F25" s="66"/>
      <c r="G25" s="66"/>
      <c r="H25" s="66"/>
      <c r="I25" s="66"/>
      <c r="J25" s="66"/>
      <c r="K25" s="66"/>
      <c r="L25" s="25"/>
      <c r="M25" s="33"/>
      <c r="N25" s="25"/>
    </row>
    <row r="26" spans="1:23" x14ac:dyDescent="0.55000000000000004">
      <c r="A26" s="25"/>
      <c r="B26" s="25"/>
      <c r="C26" s="25"/>
      <c r="D26" s="25"/>
      <c r="E26" s="25"/>
      <c r="F26" s="25"/>
      <c r="G26" s="25"/>
      <c r="H26" s="25"/>
      <c r="I26" s="32"/>
      <c r="J26" s="25"/>
      <c r="K26" s="34"/>
      <c r="L26" s="25"/>
      <c r="M26" s="33"/>
      <c r="N26" s="25"/>
    </row>
    <row r="27" spans="1:23" x14ac:dyDescent="0.55000000000000004">
      <c r="A27" s="64" t="s">
        <v>27</v>
      </c>
      <c r="B27" s="65"/>
      <c r="C27" s="27"/>
      <c r="D27" s="64" t="s">
        <v>28</v>
      </c>
      <c r="E27" s="65"/>
      <c r="F27" s="64" t="s">
        <v>22</v>
      </c>
      <c r="G27" s="65"/>
      <c r="H27" s="65"/>
      <c r="I27" s="64" t="s">
        <v>23</v>
      </c>
      <c r="J27" s="65"/>
      <c r="K27" s="27" t="s">
        <v>24</v>
      </c>
      <c r="L27" s="27"/>
      <c r="M27" s="64" t="s">
        <v>25</v>
      </c>
      <c r="N27" s="65"/>
    </row>
    <row r="28" spans="1:23" s="55" customFormat="1" ht="15" customHeight="1" x14ac:dyDescent="0.4">
      <c r="A28" s="28" t="s">
        <v>121</v>
      </c>
      <c r="B28" s="28"/>
      <c r="C28" s="28"/>
      <c r="D28" s="28">
        <v>8104</v>
      </c>
      <c r="E28" s="28"/>
      <c r="F28" s="28" t="s">
        <v>59</v>
      </c>
      <c r="H28" s="28"/>
      <c r="I28" s="31">
        <v>475</v>
      </c>
      <c r="J28" s="28"/>
      <c r="K28" s="30">
        <v>0.25</v>
      </c>
      <c r="L28" s="28"/>
      <c r="M28" s="31">
        <f t="shared" ref="M28:M37" si="0">I28*(1-K28)</f>
        <v>356.25</v>
      </c>
      <c r="N28" s="28"/>
    </row>
    <row r="29" spans="1:23" s="55" customFormat="1" ht="15" customHeight="1" x14ac:dyDescent="0.4">
      <c r="A29" s="28" t="s">
        <v>121</v>
      </c>
      <c r="B29" s="28"/>
      <c r="C29" s="28"/>
      <c r="D29" s="28">
        <v>8118</v>
      </c>
      <c r="E29" s="28"/>
      <c r="F29" s="28" t="s">
        <v>99</v>
      </c>
      <c r="H29" s="28"/>
      <c r="I29" s="31">
        <v>269</v>
      </c>
      <c r="J29" s="28"/>
      <c r="K29" s="30">
        <v>0.25</v>
      </c>
      <c r="L29" s="28"/>
      <c r="M29" s="31">
        <f t="shared" si="0"/>
        <v>201.75</v>
      </c>
      <c r="N29" s="28"/>
    </row>
    <row r="30" spans="1:23" s="55" customFormat="1" ht="15" customHeight="1" x14ac:dyDescent="0.4">
      <c r="A30" s="28" t="s">
        <v>121</v>
      </c>
      <c r="B30" s="28"/>
      <c r="C30" s="28"/>
      <c r="D30" s="28">
        <v>8107</v>
      </c>
      <c r="E30" s="28"/>
      <c r="F30" s="28" t="s">
        <v>84</v>
      </c>
      <c r="H30" s="28"/>
      <c r="I30" s="31">
        <v>163</v>
      </c>
      <c r="J30" s="28"/>
      <c r="K30" s="30">
        <v>0.25</v>
      </c>
      <c r="L30" s="28"/>
      <c r="M30" s="31">
        <f t="shared" si="0"/>
        <v>122.25</v>
      </c>
      <c r="N30" s="28"/>
    </row>
    <row r="31" spans="1:23" s="55" customFormat="1" ht="15" customHeight="1" x14ac:dyDescent="0.4">
      <c r="A31" s="28" t="s">
        <v>121</v>
      </c>
      <c r="B31" s="28"/>
      <c r="C31" s="28"/>
      <c r="D31" s="28">
        <v>8128</v>
      </c>
      <c r="E31" s="28"/>
      <c r="F31" s="28" t="s">
        <v>62</v>
      </c>
      <c r="H31" s="28"/>
      <c r="I31" s="31">
        <v>238</v>
      </c>
      <c r="J31" s="28"/>
      <c r="K31" s="30">
        <v>0.25</v>
      </c>
      <c r="L31" s="28"/>
      <c r="M31" s="31">
        <f t="shared" si="0"/>
        <v>178.5</v>
      </c>
      <c r="N31" s="28"/>
    </row>
    <row r="32" spans="1:23" ht="15" customHeight="1" x14ac:dyDescent="0.55000000000000004">
      <c r="A32" s="28" t="s">
        <v>121</v>
      </c>
      <c r="D32" s="28">
        <v>8129</v>
      </c>
      <c r="F32" s="28" t="s">
        <v>63</v>
      </c>
      <c r="H32" s="28"/>
      <c r="I32" s="31">
        <v>513</v>
      </c>
      <c r="K32" s="30">
        <v>0.25</v>
      </c>
      <c r="M32" s="31">
        <f t="shared" si="0"/>
        <v>384.75</v>
      </c>
    </row>
    <row r="33" spans="1:14" ht="15" customHeight="1" x14ac:dyDescent="0.55000000000000004">
      <c r="A33" s="28" t="s">
        <v>121</v>
      </c>
      <c r="D33" s="28">
        <v>8130</v>
      </c>
      <c r="F33" s="28" t="s">
        <v>64</v>
      </c>
      <c r="H33" s="28"/>
      <c r="I33" s="31">
        <v>75</v>
      </c>
      <c r="K33" s="30">
        <v>0.25</v>
      </c>
      <c r="M33" s="31">
        <f t="shared" si="0"/>
        <v>56.25</v>
      </c>
    </row>
    <row r="34" spans="1:14" ht="15" customHeight="1" x14ac:dyDescent="0.55000000000000004">
      <c r="A34" s="28" t="s">
        <v>121</v>
      </c>
      <c r="D34" s="28">
        <v>8131</v>
      </c>
      <c r="F34" s="28" t="s">
        <v>65</v>
      </c>
      <c r="H34" s="28"/>
      <c r="I34" s="31">
        <v>344</v>
      </c>
      <c r="K34" s="30">
        <v>0.25</v>
      </c>
      <c r="M34" s="31">
        <f t="shared" si="0"/>
        <v>258</v>
      </c>
    </row>
    <row r="35" spans="1:14" ht="15" customHeight="1" x14ac:dyDescent="0.55000000000000004">
      <c r="A35" s="28" t="s">
        <v>121</v>
      </c>
      <c r="D35" s="28">
        <v>8137</v>
      </c>
      <c r="F35" s="28" t="s">
        <v>122</v>
      </c>
      <c r="H35" s="28"/>
      <c r="I35" s="31">
        <v>369</v>
      </c>
      <c r="K35" s="30">
        <v>0.25</v>
      </c>
      <c r="M35" s="31">
        <f t="shared" si="0"/>
        <v>276.75</v>
      </c>
    </row>
    <row r="36" spans="1:14" ht="15" customHeight="1" x14ac:dyDescent="0.55000000000000004">
      <c r="A36" s="28" t="s">
        <v>121</v>
      </c>
      <c r="D36" s="28">
        <v>8151</v>
      </c>
      <c r="F36" s="28" t="s">
        <v>85</v>
      </c>
      <c r="H36" s="28"/>
      <c r="I36" s="31">
        <v>206</v>
      </c>
      <c r="K36" s="30">
        <v>0.25</v>
      </c>
      <c r="M36" s="31">
        <f t="shared" si="0"/>
        <v>154.5</v>
      </c>
    </row>
    <row r="37" spans="1:14" s="55" customFormat="1" ht="15" customHeight="1" x14ac:dyDescent="0.4">
      <c r="A37" s="28" t="s">
        <v>121</v>
      </c>
      <c r="B37" s="28"/>
      <c r="C37" s="28"/>
      <c r="D37" s="28">
        <v>8119</v>
      </c>
      <c r="E37" s="28"/>
      <c r="F37" s="28" t="s">
        <v>60</v>
      </c>
      <c r="H37" s="28"/>
      <c r="I37" s="31">
        <v>140</v>
      </c>
      <c r="J37" s="28"/>
      <c r="K37" s="30">
        <v>0.25</v>
      </c>
      <c r="L37" s="28"/>
      <c r="M37" s="31">
        <f t="shared" si="0"/>
        <v>105</v>
      </c>
      <c r="N37" s="28"/>
    </row>
    <row r="38" spans="1:14" ht="15" customHeight="1" x14ac:dyDescent="0.55000000000000004">
      <c r="F38" s="28"/>
      <c r="H38" s="28"/>
      <c r="I38" s="31"/>
      <c r="K38" s="30"/>
    </row>
    <row r="39" spans="1:14" ht="15" customHeight="1" x14ac:dyDescent="0.55000000000000004">
      <c r="A39" s="28" t="s">
        <v>121</v>
      </c>
      <c r="D39" s="28">
        <v>4520</v>
      </c>
      <c r="F39" s="28" t="s">
        <v>100</v>
      </c>
      <c r="H39" s="28"/>
      <c r="I39" s="31">
        <v>375</v>
      </c>
      <c r="K39" s="30">
        <v>0.25</v>
      </c>
      <c r="M39" s="31">
        <f t="shared" ref="M39:M42" si="1">I39*(1-K39)</f>
        <v>281.25</v>
      </c>
    </row>
    <row r="40" spans="1:14" ht="15" customHeight="1" x14ac:dyDescent="0.55000000000000004">
      <c r="A40" s="28" t="s">
        <v>121</v>
      </c>
      <c r="D40" s="28">
        <v>4521</v>
      </c>
      <c r="F40" s="28" t="s">
        <v>101</v>
      </c>
      <c r="H40" s="28"/>
      <c r="I40" s="31">
        <v>500</v>
      </c>
      <c r="K40" s="30">
        <v>0.25</v>
      </c>
      <c r="M40" s="31">
        <f t="shared" si="1"/>
        <v>375</v>
      </c>
    </row>
    <row r="41" spans="1:14" ht="15" customHeight="1" x14ac:dyDescent="0.55000000000000004">
      <c r="A41" s="28" t="s">
        <v>121</v>
      </c>
      <c r="D41" s="28">
        <v>4522</v>
      </c>
      <c r="F41" s="28" t="s">
        <v>102</v>
      </c>
      <c r="H41" s="28"/>
      <c r="I41" s="31">
        <v>625</v>
      </c>
      <c r="K41" s="30">
        <v>0.25</v>
      </c>
      <c r="M41" s="31">
        <f t="shared" si="1"/>
        <v>468.75</v>
      </c>
    </row>
    <row r="42" spans="1:14" x14ac:dyDescent="0.55000000000000004">
      <c r="A42" s="28" t="s">
        <v>121</v>
      </c>
      <c r="D42" s="28">
        <v>4523</v>
      </c>
      <c r="F42" s="28" t="s">
        <v>103</v>
      </c>
      <c r="H42" s="28"/>
      <c r="I42" s="31">
        <v>750</v>
      </c>
      <c r="K42" s="30">
        <v>0.25</v>
      </c>
      <c r="M42" s="31">
        <f t="shared" si="1"/>
        <v>562.5</v>
      </c>
    </row>
    <row r="43" spans="1:14" s="79" customFormat="1" x14ac:dyDescent="0.55000000000000004">
      <c r="A43" s="84" t="s">
        <v>121</v>
      </c>
      <c r="D43" s="84">
        <v>4703</v>
      </c>
      <c r="F43" s="84" t="s">
        <v>174</v>
      </c>
      <c r="H43" s="84"/>
      <c r="I43" s="86">
        <f>M43*1.25</f>
        <v>143.75</v>
      </c>
      <c r="K43" s="87">
        <v>0.25</v>
      </c>
      <c r="M43" s="86">
        <v>115</v>
      </c>
    </row>
    <row r="44" spans="1:14" s="79" customFormat="1" x14ac:dyDescent="0.55000000000000004">
      <c r="A44" s="84" t="s">
        <v>121</v>
      </c>
      <c r="D44" s="84">
        <v>4750</v>
      </c>
      <c r="F44" s="84" t="s">
        <v>175</v>
      </c>
      <c r="H44" s="84"/>
      <c r="I44" s="86">
        <f t="shared" ref="I44:I62" si="2">M44*1.25</f>
        <v>1562.5</v>
      </c>
      <c r="K44" s="87">
        <v>0.25</v>
      </c>
      <c r="M44" s="86">
        <v>1250</v>
      </c>
    </row>
    <row r="45" spans="1:14" s="79" customFormat="1" x14ac:dyDescent="0.55000000000000004">
      <c r="A45" s="84" t="s">
        <v>121</v>
      </c>
      <c r="D45" s="84">
        <v>4751</v>
      </c>
      <c r="F45" s="84" t="s">
        <v>176</v>
      </c>
      <c r="H45" s="84"/>
      <c r="I45" s="86">
        <f t="shared" si="2"/>
        <v>643.75</v>
      </c>
      <c r="K45" s="87">
        <v>0.25</v>
      </c>
      <c r="M45" s="86">
        <v>515</v>
      </c>
    </row>
    <row r="46" spans="1:14" s="79" customFormat="1" x14ac:dyDescent="0.55000000000000004">
      <c r="A46" s="84" t="s">
        <v>121</v>
      </c>
      <c r="D46" s="84">
        <v>4752</v>
      </c>
      <c r="F46" s="84" t="s">
        <v>177</v>
      </c>
      <c r="H46" s="84"/>
      <c r="I46" s="86">
        <f t="shared" si="2"/>
        <v>1281.25</v>
      </c>
      <c r="K46" s="87">
        <v>0.25</v>
      </c>
      <c r="M46" s="86">
        <v>1025</v>
      </c>
    </row>
    <row r="47" spans="1:14" s="79" customFormat="1" x14ac:dyDescent="0.55000000000000004">
      <c r="A47" s="84" t="s">
        <v>121</v>
      </c>
      <c r="D47" s="84">
        <v>4753</v>
      </c>
      <c r="F47" s="84" t="s">
        <v>178</v>
      </c>
      <c r="H47" s="84"/>
      <c r="I47" s="86">
        <f t="shared" si="2"/>
        <v>425</v>
      </c>
      <c r="K47" s="87">
        <v>0.25</v>
      </c>
      <c r="M47" s="86">
        <v>340</v>
      </c>
    </row>
    <row r="48" spans="1:14" s="79" customFormat="1" x14ac:dyDescent="0.55000000000000004">
      <c r="A48" s="84" t="s">
        <v>121</v>
      </c>
      <c r="D48" s="84">
        <v>4754</v>
      </c>
      <c r="F48" s="84" t="s">
        <v>179</v>
      </c>
      <c r="H48" s="84"/>
      <c r="I48" s="86">
        <f t="shared" si="2"/>
        <v>93.75</v>
      </c>
      <c r="K48" s="87">
        <v>0.25</v>
      </c>
      <c r="M48" s="86">
        <v>75</v>
      </c>
    </row>
    <row r="49" spans="1:14" s="79" customFormat="1" x14ac:dyDescent="0.55000000000000004">
      <c r="A49" s="84" t="s">
        <v>121</v>
      </c>
      <c r="D49" s="84">
        <v>4755</v>
      </c>
      <c r="F49" s="84" t="s">
        <v>180</v>
      </c>
      <c r="H49" s="84"/>
      <c r="I49" s="86">
        <f t="shared" si="2"/>
        <v>68.75</v>
      </c>
      <c r="K49" s="87">
        <v>0.25</v>
      </c>
      <c r="M49" s="86">
        <v>55</v>
      </c>
    </row>
    <row r="50" spans="1:14" s="79" customFormat="1" x14ac:dyDescent="0.55000000000000004">
      <c r="A50" s="84" t="s">
        <v>121</v>
      </c>
      <c r="D50" s="84">
        <v>4756</v>
      </c>
      <c r="F50" s="84" t="s">
        <v>181</v>
      </c>
      <c r="H50" s="84"/>
      <c r="I50" s="86">
        <f t="shared" si="2"/>
        <v>75</v>
      </c>
      <c r="K50" s="87">
        <v>0.25</v>
      </c>
      <c r="M50" s="86">
        <v>60</v>
      </c>
    </row>
    <row r="51" spans="1:14" s="79" customFormat="1" x14ac:dyDescent="0.55000000000000004">
      <c r="A51" s="84" t="s">
        <v>121</v>
      </c>
      <c r="D51" s="84">
        <v>4757</v>
      </c>
      <c r="F51" s="84" t="s">
        <v>182</v>
      </c>
      <c r="H51" s="84"/>
      <c r="I51" s="86">
        <f t="shared" si="2"/>
        <v>75</v>
      </c>
      <c r="K51" s="87">
        <v>0.25</v>
      </c>
      <c r="M51" s="86">
        <v>60</v>
      </c>
    </row>
    <row r="52" spans="1:14" s="79" customFormat="1" x14ac:dyDescent="0.55000000000000004">
      <c r="A52" s="84" t="s">
        <v>121</v>
      </c>
      <c r="D52" s="84">
        <v>4758</v>
      </c>
      <c r="F52" s="84" t="s">
        <v>183</v>
      </c>
      <c r="H52" s="84"/>
      <c r="I52" s="86">
        <f t="shared" si="2"/>
        <v>25</v>
      </c>
      <c r="K52" s="87">
        <v>0.25</v>
      </c>
      <c r="M52" s="86">
        <v>20</v>
      </c>
    </row>
    <row r="53" spans="1:14" s="79" customFormat="1" x14ac:dyDescent="0.55000000000000004">
      <c r="A53" s="84" t="s">
        <v>121</v>
      </c>
      <c r="D53" s="84">
        <v>4759</v>
      </c>
      <c r="F53" s="84" t="s">
        <v>193</v>
      </c>
      <c r="H53" s="84"/>
      <c r="I53" s="86">
        <f t="shared" si="2"/>
        <v>12.5</v>
      </c>
      <c r="K53" s="87">
        <v>0.25</v>
      </c>
      <c r="M53" s="86">
        <v>10</v>
      </c>
    </row>
    <row r="54" spans="1:14" s="79" customFormat="1" x14ac:dyDescent="0.55000000000000004">
      <c r="A54" s="84" t="s">
        <v>121</v>
      </c>
      <c r="D54" s="84">
        <v>4760</v>
      </c>
      <c r="F54" s="84" t="s">
        <v>184</v>
      </c>
      <c r="H54" s="84"/>
      <c r="I54" s="86">
        <f t="shared" si="2"/>
        <v>25</v>
      </c>
      <c r="K54" s="87">
        <v>0.25</v>
      </c>
      <c r="M54" s="86">
        <v>20</v>
      </c>
    </row>
    <row r="55" spans="1:14" s="79" customFormat="1" x14ac:dyDescent="0.55000000000000004">
      <c r="A55" s="84" t="s">
        <v>121</v>
      </c>
      <c r="D55" s="84">
        <v>4761</v>
      </c>
      <c r="F55" s="84" t="s">
        <v>185</v>
      </c>
      <c r="H55" s="84"/>
      <c r="I55" s="86">
        <f t="shared" si="2"/>
        <v>1562.5</v>
      </c>
      <c r="K55" s="87">
        <v>0.25</v>
      </c>
      <c r="M55" s="86">
        <v>1250</v>
      </c>
    </row>
    <row r="56" spans="1:14" s="79" customFormat="1" x14ac:dyDescent="0.55000000000000004">
      <c r="A56" s="84" t="s">
        <v>121</v>
      </c>
      <c r="D56" s="84">
        <v>4762</v>
      </c>
      <c r="F56" s="84" t="s">
        <v>186</v>
      </c>
      <c r="H56" s="84"/>
      <c r="I56" s="86">
        <f t="shared" si="2"/>
        <v>93.75</v>
      </c>
      <c r="K56" s="87">
        <v>0.25</v>
      </c>
      <c r="M56" s="86">
        <v>75</v>
      </c>
    </row>
    <row r="57" spans="1:14" s="79" customFormat="1" x14ac:dyDescent="0.55000000000000004">
      <c r="A57" s="84" t="s">
        <v>121</v>
      </c>
      <c r="D57" s="84">
        <v>4763</v>
      </c>
      <c r="F57" s="84" t="s">
        <v>187</v>
      </c>
      <c r="H57" s="84"/>
      <c r="I57" s="86">
        <f t="shared" si="2"/>
        <v>62.5</v>
      </c>
      <c r="K57" s="87">
        <v>0.25</v>
      </c>
      <c r="M57" s="86">
        <v>50</v>
      </c>
    </row>
    <row r="58" spans="1:14" s="79" customFormat="1" x14ac:dyDescent="0.55000000000000004">
      <c r="A58" s="84" t="s">
        <v>121</v>
      </c>
      <c r="D58" s="84">
        <v>4764</v>
      </c>
      <c r="F58" s="84" t="s">
        <v>188</v>
      </c>
      <c r="H58" s="84"/>
      <c r="I58" s="86">
        <f t="shared" si="2"/>
        <v>37.5</v>
      </c>
      <c r="K58" s="87">
        <v>0.25</v>
      </c>
      <c r="M58" s="86">
        <v>30</v>
      </c>
    </row>
    <row r="59" spans="1:14" s="79" customFormat="1" x14ac:dyDescent="0.55000000000000004">
      <c r="A59" s="84" t="s">
        <v>121</v>
      </c>
      <c r="D59" s="84">
        <v>4765</v>
      </c>
      <c r="F59" s="84" t="s">
        <v>189</v>
      </c>
      <c r="H59" s="84"/>
      <c r="I59" s="86">
        <f t="shared" si="2"/>
        <v>62.5</v>
      </c>
      <c r="K59" s="87">
        <v>0.25</v>
      </c>
      <c r="M59" s="86">
        <v>50</v>
      </c>
    </row>
    <row r="60" spans="1:14" s="79" customFormat="1" x14ac:dyDescent="0.55000000000000004">
      <c r="A60" s="84" t="s">
        <v>121</v>
      </c>
      <c r="D60" s="84">
        <v>4766</v>
      </c>
      <c r="F60" s="84" t="s">
        <v>190</v>
      </c>
      <c r="H60" s="84"/>
      <c r="I60" s="86">
        <f t="shared" si="2"/>
        <v>75</v>
      </c>
      <c r="K60" s="87">
        <v>0.25</v>
      </c>
      <c r="M60" s="86">
        <v>60</v>
      </c>
    </row>
    <row r="61" spans="1:14" s="79" customFormat="1" x14ac:dyDescent="0.55000000000000004">
      <c r="A61" s="84" t="s">
        <v>121</v>
      </c>
      <c r="D61" s="84">
        <v>4767</v>
      </c>
      <c r="F61" s="84" t="s">
        <v>191</v>
      </c>
      <c r="H61" s="84"/>
      <c r="I61" s="86">
        <f t="shared" si="2"/>
        <v>18.75</v>
      </c>
      <c r="K61" s="87">
        <v>0.25</v>
      </c>
      <c r="M61" s="86">
        <v>15</v>
      </c>
    </row>
    <row r="62" spans="1:14" s="79" customFormat="1" x14ac:dyDescent="0.55000000000000004">
      <c r="A62" s="84" t="s">
        <v>121</v>
      </c>
      <c r="D62" s="84">
        <v>1901</v>
      </c>
      <c r="F62" s="79" t="s">
        <v>192</v>
      </c>
      <c r="I62" s="86">
        <f t="shared" si="2"/>
        <v>918.75</v>
      </c>
      <c r="K62" s="87">
        <v>0.25</v>
      </c>
      <c r="M62" s="86">
        <v>735</v>
      </c>
    </row>
    <row r="63" spans="1:14" s="55" customFormat="1" ht="15" customHeight="1" x14ac:dyDescent="0.4">
      <c r="A63" s="28" t="s">
        <v>121</v>
      </c>
      <c r="B63" s="28"/>
      <c r="C63" s="28"/>
      <c r="D63" s="28">
        <v>8120</v>
      </c>
      <c r="E63" s="28"/>
      <c r="F63" s="28" t="s">
        <v>61</v>
      </c>
      <c r="H63" s="28"/>
      <c r="I63" s="31">
        <v>93</v>
      </c>
      <c r="J63" s="28"/>
      <c r="K63" s="30">
        <v>0</v>
      </c>
      <c r="L63" s="28"/>
      <c r="M63" s="31">
        <f>I63*(1-K63)</f>
        <v>93</v>
      </c>
      <c r="N63" s="28"/>
    </row>
    <row r="64" spans="1:14" x14ac:dyDescent="0.55000000000000004">
      <c r="I64" s="59"/>
      <c r="K64" s="30"/>
    </row>
    <row r="65" spans="1:13" ht="15" customHeight="1" x14ac:dyDescent="0.55000000000000004">
      <c r="A65" s="28" t="s">
        <v>121</v>
      </c>
      <c r="D65" s="28">
        <v>9005</v>
      </c>
      <c r="F65" s="28" t="s">
        <v>104</v>
      </c>
      <c r="H65" s="28"/>
      <c r="I65" s="31">
        <v>400</v>
      </c>
      <c r="K65" s="30">
        <v>0</v>
      </c>
      <c r="M65" s="31">
        <f t="shared" ref="M65:M66" si="3">I65*(1-K65)</f>
        <v>400</v>
      </c>
    </row>
    <row r="66" spans="1:13" ht="15" customHeight="1" x14ac:dyDescent="0.55000000000000004">
      <c r="A66" s="28" t="s">
        <v>121</v>
      </c>
      <c r="D66">
        <v>9006</v>
      </c>
      <c r="F66" s="28" t="s">
        <v>66</v>
      </c>
      <c r="H66" s="28"/>
      <c r="I66" s="31">
        <v>175</v>
      </c>
      <c r="K66" s="30">
        <v>0</v>
      </c>
      <c r="M66" s="31">
        <f t="shared" si="3"/>
        <v>175</v>
      </c>
    </row>
  </sheetData>
  <mergeCells count="14">
    <mergeCell ref="E6:H6"/>
    <mergeCell ref="E12:K12"/>
    <mergeCell ref="C17:J17"/>
    <mergeCell ref="M20:N20"/>
    <mergeCell ref="B25:K25"/>
    <mergeCell ref="A20:B20"/>
    <mergeCell ref="D20:E20"/>
    <mergeCell ref="F20:H20"/>
    <mergeCell ref="I20:J20"/>
    <mergeCell ref="A27:B27"/>
    <mergeCell ref="D27:E27"/>
    <mergeCell ref="F27:H27"/>
    <mergeCell ref="I27:J27"/>
    <mergeCell ref="M27:N27"/>
  </mergeCells>
  <pageMargins left="0.7" right="0.7" top="0.75" bottom="0.75" header="0.3" footer="0.3"/>
  <pageSetup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73"/>
  <sheetViews>
    <sheetView topLeftCell="A34" zoomScaleNormal="100" workbookViewId="0">
      <selection activeCell="E21" sqref="E21"/>
    </sheetView>
  </sheetViews>
  <sheetFormatPr defaultRowHeight="14.4" x14ac:dyDescent="0.55000000000000004"/>
  <cols>
    <col min="13" max="13" width="18.68359375" customWidth="1"/>
    <col min="17" max="18" width="10.578125" bestFit="1" customWidth="1"/>
    <col min="19" max="19" width="10.15625" bestFit="1" customWidth="1"/>
    <col min="20" max="20" width="10.578125" bestFit="1" customWidth="1"/>
  </cols>
  <sheetData>
    <row r="1" spans="1:23" ht="15.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3" x14ac:dyDescent="0.55000000000000004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3" x14ac:dyDescent="0.55000000000000004">
      <c r="A3" s="1"/>
      <c r="B3" s="1"/>
      <c r="C3" s="1"/>
      <c r="D3" s="2" t="s">
        <v>41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3" x14ac:dyDescent="0.55000000000000004">
      <c r="A5" s="1"/>
      <c r="B5" s="1"/>
      <c r="C5" s="1"/>
      <c r="D5" s="2" t="s">
        <v>42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3" x14ac:dyDescent="0.55000000000000004">
      <c r="A6" s="1"/>
      <c r="B6" s="1"/>
      <c r="C6" s="1"/>
      <c r="D6" s="1"/>
      <c r="E6" s="60"/>
      <c r="F6" s="60"/>
      <c r="G6" s="60"/>
      <c r="H6" s="60"/>
      <c r="I6" s="2"/>
      <c r="J6" s="1"/>
      <c r="K6" s="1"/>
      <c r="L6" s="1"/>
      <c r="M6" s="1"/>
      <c r="N6" s="1"/>
    </row>
    <row r="7" spans="1:23" ht="15.3" x14ac:dyDescent="0.55000000000000004">
      <c r="A7" s="1"/>
      <c r="B7" s="24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3" x14ac:dyDescent="0.55000000000000004">
      <c r="A8" s="1"/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3" x14ac:dyDescent="0.55000000000000004">
      <c r="A9" s="1"/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3" x14ac:dyDescent="0.55000000000000004">
      <c r="A10" s="1"/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3" x14ac:dyDescent="0.55000000000000004">
      <c r="A11" s="1"/>
      <c r="B11" s="39" t="s">
        <v>33</v>
      </c>
      <c r="C11" s="1"/>
      <c r="D11" s="24"/>
      <c r="E11" s="24"/>
      <c r="F11" s="24"/>
      <c r="G11" s="24"/>
      <c r="H11" s="24"/>
      <c r="I11" s="24"/>
      <c r="J11" s="24"/>
      <c r="K11" s="24"/>
      <c r="L11" s="24"/>
      <c r="M11" s="1"/>
      <c r="N11" s="1"/>
    </row>
    <row r="12" spans="1:23" ht="15.3" x14ac:dyDescent="0.55000000000000004">
      <c r="A12" s="1"/>
      <c r="B12" s="1"/>
      <c r="C12" s="1"/>
      <c r="D12" s="24"/>
      <c r="E12" s="67"/>
      <c r="F12" s="67"/>
      <c r="G12" s="67"/>
      <c r="H12" s="67"/>
      <c r="I12" s="67"/>
      <c r="J12" s="67"/>
      <c r="K12" s="67"/>
      <c r="L12" s="24"/>
      <c r="M12" s="1"/>
      <c r="N12" s="1"/>
      <c r="W12" s="38"/>
    </row>
    <row r="13" spans="1:23" x14ac:dyDescent="0.55000000000000004">
      <c r="A13" s="25"/>
      <c r="B13" s="26" t="s">
        <v>35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W13" s="38"/>
    </row>
    <row r="14" spans="1:23" x14ac:dyDescent="0.55000000000000004">
      <c r="A14" s="25"/>
      <c r="B14" s="26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T14" s="37"/>
      <c r="U14" s="37"/>
      <c r="W14" s="38"/>
    </row>
    <row r="15" spans="1:23" x14ac:dyDescent="0.55000000000000004">
      <c r="A15" s="25"/>
      <c r="B15" s="26" t="s">
        <v>19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T15" s="37"/>
      <c r="U15" s="37"/>
      <c r="W15" s="38"/>
    </row>
    <row r="16" spans="1:23" x14ac:dyDescent="0.55000000000000004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T16" s="37"/>
      <c r="U16" s="37"/>
      <c r="W16" s="38"/>
    </row>
    <row r="17" spans="1:23" x14ac:dyDescent="0.55000000000000004">
      <c r="A17" s="25"/>
      <c r="B17" s="25"/>
      <c r="C17" s="66" t="s">
        <v>20</v>
      </c>
      <c r="D17" s="66"/>
      <c r="E17" s="66"/>
      <c r="F17" s="66"/>
      <c r="G17" s="66"/>
      <c r="H17" s="66"/>
      <c r="I17" s="66"/>
      <c r="J17" s="66"/>
      <c r="K17" s="25"/>
      <c r="L17" s="25"/>
      <c r="M17" s="25"/>
      <c r="N17" s="25"/>
      <c r="Q17" s="37"/>
      <c r="R17" s="37"/>
      <c r="W17" s="38"/>
    </row>
    <row r="18" spans="1:23" x14ac:dyDescent="0.55000000000000004">
      <c r="R18" s="37"/>
    </row>
    <row r="19" spans="1:23" x14ac:dyDescent="0.5500000000000000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Q19" s="37"/>
      <c r="T19" s="36"/>
    </row>
    <row r="20" spans="1:23" x14ac:dyDescent="0.55000000000000004">
      <c r="A20" s="64" t="s">
        <v>34</v>
      </c>
      <c r="B20" s="65"/>
      <c r="C20" s="27"/>
      <c r="D20" s="64" t="s">
        <v>21</v>
      </c>
      <c r="E20" s="65"/>
      <c r="F20" s="64" t="s">
        <v>22</v>
      </c>
      <c r="G20" s="65"/>
      <c r="H20" s="65"/>
      <c r="I20" s="64" t="s">
        <v>23</v>
      </c>
      <c r="J20" s="65"/>
      <c r="K20" s="27" t="s">
        <v>24</v>
      </c>
      <c r="L20" s="27"/>
      <c r="M20" s="64" t="s">
        <v>25</v>
      </c>
      <c r="N20" s="65"/>
      <c r="R20" s="37"/>
    </row>
    <row r="21" spans="1:23" x14ac:dyDescent="0.55000000000000004">
      <c r="A21" s="26" t="s">
        <v>29</v>
      </c>
      <c r="B21" s="28"/>
      <c r="C21" s="28"/>
      <c r="D21" s="28" t="s">
        <v>43</v>
      </c>
      <c r="E21" s="28"/>
      <c r="F21" s="28" t="s">
        <v>44</v>
      </c>
      <c r="G21" s="28"/>
      <c r="H21" s="28"/>
      <c r="I21" s="29">
        <v>1500</v>
      </c>
      <c r="J21" s="28"/>
      <c r="K21" s="30">
        <v>0.25</v>
      </c>
      <c r="L21" s="28"/>
      <c r="M21" s="31">
        <v>3750</v>
      </c>
      <c r="N21" s="25"/>
      <c r="O21" s="37"/>
      <c r="S21" s="35"/>
    </row>
    <row r="22" spans="1:23" x14ac:dyDescent="0.55000000000000004">
      <c r="A22" s="26"/>
      <c r="B22" s="28"/>
      <c r="C22" s="28"/>
      <c r="D22" s="28" t="s">
        <v>45</v>
      </c>
      <c r="E22" s="28"/>
      <c r="F22" s="28" t="s">
        <v>46</v>
      </c>
      <c r="G22" s="28"/>
      <c r="H22" s="28"/>
      <c r="I22" s="29">
        <v>895</v>
      </c>
      <c r="J22" s="28"/>
      <c r="K22" s="30">
        <v>0.35</v>
      </c>
      <c r="L22" s="28"/>
      <c r="M22" s="31">
        <v>4225</v>
      </c>
      <c r="N22" s="25"/>
      <c r="O22" s="37"/>
    </row>
    <row r="23" spans="1:23" x14ac:dyDescent="0.55000000000000004">
      <c r="A23" s="26"/>
      <c r="B23" s="28"/>
      <c r="C23" s="28"/>
      <c r="D23" s="28"/>
      <c r="E23" s="28"/>
      <c r="F23" s="28"/>
      <c r="G23" s="28"/>
      <c r="H23" s="28"/>
      <c r="I23" s="29"/>
      <c r="J23" s="28"/>
      <c r="K23" s="30"/>
      <c r="L23" s="28"/>
      <c r="M23" s="31"/>
      <c r="N23" s="25"/>
      <c r="O23" s="37"/>
    </row>
    <row r="24" spans="1:23" ht="15.3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3" ht="15.3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3" ht="15.3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3" ht="15.3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3" ht="15.3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3" x14ac:dyDescent="0.55000000000000004">
      <c r="A29" s="25"/>
      <c r="B29" s="25"/>
      <c r="C29" s="25"/>
      <c r="D29" s="25"/>
      <c r="E29" s="25"/>
      <c r="F29" s="25"/>
      <c r="G29" s="25"/>
      <c r="H29" s="25"/>
      <c r="I29" s="32"/>
      <c r="J29" s="25"/>
      <c r="K29" s="25"/>
      <c r="L29" s="25"/>
      <c r="M29" s="33"/>
      <c r="N29" s="25"/>
    </row>
    <row r="30" spans="1:23" x14ac:dyDescent="0.5500000000000000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23" x14ac:dyDescent="0.5500000000000000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23" x14ac:dyDescent="0.5500000000000000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S32" s="37"/>
    </row>
    <row r="33" spans="1:15" s="46" customFormat="1" x14ac:dyDescent="0.55000000000000004">
      <c r="A33" s="42"/>
      <c r="B33" s="42"/>
      <c r="C33" s="42"/>
      <c r="D33" s="42"/>
      <c r="E33" s="42"/>
      <c r="F33" s="42"/>
      <c r="G33" s="42"/>
      <c r="H33" s="42"/>
      <c r="I33" s="43"/>
      <c r="J33" s="42"/>
      <c r="K33" s="44"/>
      <c r="L33" s="42"/>
      <c r="M33" s="45"/>
      <c r="N33" s="42"/>
    </row>
    <row r="34" spans="1:15" x14ac:dyDescent="0.55000000000000004">
      <c r="A34" s="25"/>
      <c r="B34" s="66" t="s">
        <v>26</v>
      </c>
      <c r="C34" s="66"/>
      <c r="D34" s="66"/>
      <c r="E34" s="66"/>
      <c r="F34" s="66"/>
      <c r="G34" s="66"/>
      <c r="H34" s="66"/>
      <c r="I34" s="66"/>
      <c r="J34" s="66"/>
      <c r="K34" s="66"/>
      <c r="L34" s="25"/>
      <c r="M34" s="33"/>
      <c r="N34" s="25"/>
    </row>
    <row r="35" spans="1:15" x14ac:dyDescent="0.55000000000000004">
      <c r="A35" s="25"/>
      <c r="B35" s="25"/>
      <c r="C35" s="25"/>
      <c r="D35" s="25"/>
      <c r="E35" s="25"/>
      <c r="F35" s="25"/>
      <c r="G35" s="25"/>
      <c r="H35" s="25"/>
      <c r="I35" s="32"/>
      <c r="J35" s="25"/>
      <c r="K35" s="34"/>
      <c r="L35" s="25"/>
      <c r="M35" s="33"/>
      <c r="N35" s="25"/>
    </row>
    <row r="36" spans="1:15" x14ac:dyDescent="0.55000000000000004">
      <c r="A36" s="64" t="s">
        <v>27</v>
      </c>
      <c r="B36" s="65"/>
      <c r="C36" s="27"/>
      <c r="D36" s="64" t="s">
        <v>28</v>
      </c>
      <c r="E36" s="65"/>
      <c r="F36" s="64" t="s">
        <v>22</v>
      </c>
      <c r="G36" s="65"/>
      <c r="H36" s="65"/>
      <c r="I36" s="64" t="s">
        <v>23</v>
      </c>
      <c r="J36" s="65"/>
      <c r="K36" s="27" t="s">
        <v>24</v>
      </c>
      <c r="L36" s="27"/>
      <c r="M36" s="64" t="s">
        <v>25</v>
      </c>
      <c r="N36" s="65"/>
    </row>
    <row r="37" spans="1:15" x14ac:dyDescent="0.55000000000000004">
      <c r="A37" s="26" t="s">
        <v>29</v>
      </c>
      <c r="B37" s="28"/>
      <c r="C37" s="28"/>
      <c r="D37" s="28" t="s">
        <v>47</v>
      </c>
      <c r="E37" s="28"/>
      <c r="F37" s="28" t="s">
        <v>48</v>
      </c>
      <c r="G37" s="28"/>
      <c r="H37" s="28"/>
      <c r="I37" s="29">
        <v>125</v>
      </c>
      <c r="J37" s="28"/>
      <c r="K37" s="30">
        <v>0.45</v>
      </c>
      <c r="L37" s="28"/>
      <c r="M37" s="31">
        <v>68.75</v>
      </c>
      <c r="N37" s="28"/>
    </row>
    <row r="38" spans="1:15" ht="15.3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ht="15.3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5.3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3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ht="15.3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ht="15.3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5.3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15.3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x14ac:dyDescent="0.55000000000000004">
      <c r="A46" s="25"/>
      <c r="B46" s="25"/>
      <c r="C46" s="68" t="s">
        <v>20</v>
      </c>
      <c r="D46" s="68"/>
      <c r="E46" s="68"/>
      <c r="F46" s="68"/>
      <c r="G46" s="68"/>
      <c r="H46" s="68"/>
      <c r="I46" s="68"/>
      <c r="J46" s="68"/>
      <c r="K46" s="25"/>
      <c r="L46" s="25" t="s">
        <v>30</v>
      </c>
      <c r="M46" s="25"/>
      <c r="N46" s="25"/>
      <c r="O46" s="40"/>
    </row>
    <row r="47" spans="1:15" ht="15.3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1"/>
    </row>
    <row r="48" spans="1:15" ht="15.3" x14ac:dyDescent="0.55000000000000004">
      <c r="A48" s="25"/>
      <c r="B48" s="25"/>
      <c r="C48" s="25"/>
      <c r="D48" s="25"/>
      <c r="E48" s="25"/>
      <c r="F48" s="25"/>
      <c r="G48" s="25"/>
      <c r="H48" s="25"/>
      <c r="I48" s="1"/>
      <c r="J48" s="25"/>
      <c r="K48" s="25"/>
      <c r="L48" s="25"/>
      <c r="M48" s="25"/>
      <c r="N48" s="25"/>
      <c r="O48" s="40"/>
    </row>
    <row r="49" spans="1:15" x14ac:dyDescent="0.55000000000000004">
      <c r="A49" s="64" t="s">
        <v>27</v>
      </c>
      <c r="B49" s="65"/>
      <c r="C49" s="27"/>
      <c r="D49" s="64" t="s">
        <v>28</v>
      </c>
      <c r="E49" s="65"/>
      <c r="F49" s="64" t="s">
        <v>22</v>
      </c>
      <c r="G49" s="65"/>
      <c r="H49" s="65"/>
      <c r="I49" s="64" t="s">
        <v>23</v>
      </c>
      <c r="J49" s="65"/>
      <c r="K49" s="27" t="s">
        <v>24</v>
      </c>
      <c r="L49" s="27"/>
      <c r="M49" s="64" t="s">
        <v>25</v>
      </c>
      <c r="N49" s="65"/>
      <c r="O49" s="40"/>
    </row>
    <row r="50" spans="1:15" ht="15.3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1"/>
    </row>
    <row r="51" spans="1:15" ht="15.3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1"/>
    </row>
    <row r="52" spans="1:15" ht="15.3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1"/>
    </row>
    <row r="53" spans="1:15" ht="15.3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5" ht="15.3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5" ht="15.3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5" ht="15.3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ht="15.3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5" ht="15.3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ht="15.3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5" ht="15.3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5.3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5.3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5.3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x14ac:dyDescent="0.55000000000000004">
      <c r="A64" s="25"/>
      <c r="B64" s="68" t="s">
        <v>26</v>
      </c>
      <c r="C64" s="68"/>
      <c r="D64" s="68"/>
      <c r="E64" s="68"/>
      <c r="F64" s="68"/>
      <c r="G64" s="68"/>
      <c r="H64" s="68"/>
      <c r="I64" s="68"/>
      <c r="J64" s="68"/>
      <c r="K64" s="68"/>
      <c r="L64" s="25"/>
      <c r="M64" s="33"/>
      <c r="N64" s="25"/>
    </row>
    <row r="65" spans="1:14" x14ac:dyDescent="0.55000000000000004">
      <c r="A65" s="25"/>
      <c r="B65" s="25"/>
      <c r="C65" s="25"/>
      <c r="D65" s="25"/>
      <c r="E65" s="25"/>
      <c r="F65" s="25"/>
      <c r="G65" s="25"/>
      <c r="H65" s="25"/>
      <c r="I65" s="32"/>
      <c r="J65" s="25"/>
      <c r="K65" s="34"/>
      <c r="L65" s="25"/>
      <c r="M65" s="33"/>
      <c r="N65" s="25"/>
    </row>
    <row r="66" spans="1:14" x14ac:dyDescent="0.55000000000000004">
      <c r="A66" s="64" t="s">
        <v>27</v>
      </c>
      <c r="B66" s="65"/>
      <c r="C66" s="27"/>
      <c r="D66" s="64" t="s">
        <v>28</v>
      </c>
      <c r="E66" s="65"/>
      <c r="F66" s="64" t="s">
        <v>22</v>
      </c>
      <c r="G66" s="65"/>
      <c r="H66" s="65"/>
      <c r="I66" s="64" t="s">
        <v>23</v>
      </c>
      <c r="J66" s="65"/>
      <c r="K66" s="27" t="s">
        <v>24</v>
      </c>
      <c r="L66" s="27"/>
      <c r="M66" s="64" t="s">
        <v>25</v>
      </c>
      <c r="N66" s="65"/>
    </row>
    <row r="67" spans="1:14" ht="15.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3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3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26">
    <mergeCell ref="M66:N66"/>
    <mergeCell ref="C46:J46"/>
    <mergeCell ref="A49:B49"/>
    <mergeCell ref="D49:E49"/>
    <mergeCell ref="F49:H49"/>
    <mergeCell ref="I49:J49"/>
    <mergeCell ref="M49:N49"/>
    <mergeCell ref="B64:K64"/>
    <mergeCell ref="A66:B66"/>
    <mergeCell ref="D66:E66"/>
    <mergeCell ref="F66:H66"/>
    <mergeCell ref="I66:J66"/>
    <mergeCell ref="M20:N20"/>
    <mergeCell ref="B34:K34"/>
    <mergeCell ref="A36:B36"/>
    <mergeCell ref="D36:E36"/>
    <mergeCell ref="F36:H36"/>
    <mergeCell ref="I36:J36"/>
    <mergeCell ref="M36:N36"/>
    <mergeCell ref="E6:H6"/>
    <mergeCell ref="E12:K12"/>
    <mergeCell ref="C17:J17"/>
    <mergeCell ref="A20:B20"/>
    <mergeCell ref="D20:E20"/>
    <mergeCell ref="F20:H20"/>
    <mergeCell ref="I20:J20"/>
  </mergeCells>
  <pageMargins left="0.7" right="0.7" top="0.75" bottom="0.75" header="0.3" footer="0.3"/>
  <pageSetup scale="82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73"/>
  <sheetViews>
    <sheetView topLeftCell="A55" zoomScaleNormal="100" workbookViewId="0">
      <selection activeCell="J29" sqref="J29"/>
    </sheetView>
  </sheetViews>
  <sheetFormatPr defaultRowHeight="14.4" x14ac:dyDescent="0.55000000000000004"/>
  <cols>
    <col min="13" max="13" width="9.83984375" bestFit="1" customWidth="1"/>
    <col min="17" max="18" width="10.578125" bestFit="1" customWidth="1"/>
    <col min="19" max="19" width="10.15625" bestFit="1" customWidth="1"/>
    <col min="20" max="20" width="10.578125" bestFit="1" customWidth="1"/>
  </cols>
  <sheetData>
    <row r="1" spans="1:23" ht="15.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3" x14ac:dyDescent="0.55000000000000004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3" x14ac:dyDescent="0.55000000000000004">
      <c r="A3" s="1"/>
      <c r="B3" s="1"/>
      <c r="C3" s="1"/>
      <c r="D3" s="2" t="s">
        <v>49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3" x14ac:dyDescent="0.55000000000000004">
      <c r="A5" s="1"/>
      <c r="B5" s="1"/>
      <c r="C5" s="1"/>
      <c r="D5" s="2" t="s">
        <v>50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3" x14ac:dyDescent="0.55000000000000004">
      <c r="A6" s="1"/>
      <c r="B6" s="1"/>
      <c r="C6" s="1"/>
      <c r="D6" s="1"/>
      <c r="E6" s="60"/>
      <c r="F6" s="60"/>
      <c r="G6" s="60"/>
      <c r="H6" s="60"/>
      <c r="I6" s="2"/>
      <c r="J6" s="1"/>
      <c r="K6" s="1"/>
      <c r="L6" s="1"/>
      <c r="M6" s="1"/>
      <c r="N6" s="1"/>
    </row>
    <row r="7" spans="1:23" ht="15.3" x14ac:dyDescent="0.55000000000000004">
      <c r="A7" s="1"/>
      <c r="B7" s="24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3" x14ac:dyDescent="0.55000000000000004">
      <c r="A8" s="1"/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3" x14ac:dyDescent="0.55000000000000004">
      <c r="A9" s="1"/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3" x14ac:dyDescent="0.55000000000000004">
      <c r="A10" s="1"/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3" x14ac:dyDescent="0.55000000000000004">
      <c r="A11" s="1"/>
      <c r="B11" s="39" t="s">
        <v>33</v>
      </c>
      <c r="C11" s="1"/>
      <c r="D11" s="24"/>
      <c r="E11" s="24"/>
      <c r="F11" s="24"/>
      <c r="G11" s="24"/>
      <c r="H11" s="24"/>
      <c r="I11" s="24"/>
      <c r="J11" s="24"/>
      <c r="K11" s="24"/>
      <c r="L11" s="24"/>
      <c r="M11" s="1"/>
      <c r="N11" s="1"/>
    </row>
    <row r="12" spans="1:23" ht="15.3" x14ac:dyDescent="0.55000000000000004">
      <c r="A12" s="1"/>
      <c r="B12" s="1"/>
      <c r="C12" s="1"/>
      <c r="D12" s="24"/>
      <c r="E12" s="67"/>
      <c r="F12" s="67"/>
      <c r="G12" s="67"/>
      <c r="H12" s="67"/>
      <c r="I12" s="67"/>
      <c r="J12" s="67"/>
      <c r="K12" s="67"/>
      <c r="L12" s="24"/>
      <c r="M12" s="1"/>
      <c r="N12" s="1"/>
      <c r="W12" s="38"/>
    </row>
    <row r="13" spans="1:23" x14ac:dyDescent="0.55000000000000004">
      <c r="A13" s="25"/>
      <c r="B13" s="26" t="s">
        <v>35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W13" s="38"/>
    </row>
    <row r="14" spans="1:23" x14ac:dyDescent="0.55000000000000004">
      <c r="A14" s="25"/>
      <c r="B14" s="26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T14" s="37"/>
      <c r="U14" s="37"/>
      <c r="W14" s="38"/>
    </row>
    <row r="15" spans="1:23" x14ac:dyDescent="0.55000000000000004">
      <c r="A15" s="25"/>
      <c r="B15" s="26" t="s">
        <v>19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T15" s="37"/>
      <c r="U15" s="37"/>
      <c r="W15" s="38"/>
    </row>
    <row r="16" spans="1:23" x14ac:dyDescent="0.55000000000000004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T16" s="37"/>
      <c r="U16" s="37"/>
      <c r="W16" s="38"/>
    </row>
    <row r="17" spans="1:23" x14ac:dyDescent="0.55000000000000004">
      <c r="A17" s="25"/>
      <c r="B17" s="25"/>
      <c r="C17" s="66" t="s">
        <v>20</v>
      </c>
      <c r="D17" s="66"/>
      <c r="E17" s="66"/>
      <c r="F17" s="66"/>
      <c r="G17" s="66"/>
      <c r="H17" s="66"/>
      <c r="I17" s="66"/>
      <c r="J17" s="66"/>
      <c r="K17" s="25"/>
      <c r="L17" s="25"/>
      <c r="M17" s="25"/>
      <c r="N17" s="25"/>
      <c r="Q17" s="37"/>
      <c r="R17" s="37"/>
      <c r="W17" s="38"/>
    </row>
    <row r="18" spans="1:23" x14ac:dyDescent="0.55000000000000004">
      <c r="R18" s="37"/>
    </row>
    <row r="19" spans="1:23" x14ac:dyDescent="0.5500000000000000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P19" s="37"/>
      <c r="Q19" s="37"/>
      <c r="T19" s="36"/>
    </row>
    <row r="20" spans="1:23" x14ac:dyDescent="0.55000000000000004">
      <c r="A20" s="64" t="s">
        <v>34</v>
      </c>
      <c r="B20" s="65"/>
      <c r="C20" s="27"/>
      <c r="D20" s="64" t="s">
        <v>21</v>
      </c>
      <c r="E20" s="65"/>
      <c r="F20" s="64" t="s">
        <v>22</v>
      </c>
      <c r="G20" s="65"/>
      <c r="H20" s="65"/>
      <c r="I20" s="64" t="s">
        <v>23</v>
      </c>
      <c r="J20" s="65"/>
      <c r="K20" s="27" t="s">
        <v>24</v>
      </c>
      <c r="L20" s="27"/>
      <c r="M20" s="64" t="s">
        <v>25</v>
      </c>
      <c r="N20" s="65"/>
      <c r="R20" s="37"/>
    </row>
    <row r="21" spans="1:23" x14ac:dyDescent="0.55000000000000004">
      <c r="A21" s="26" t="s">
        <v>29</v>
      </c>
      <c r="B21" s="28"/>
      <c r="C21" s="48"/>
      <c r="D21" s="48" t="s">
        <v>54</v>
      </c>
      <c r="E21" s="48"/>
      <c r="F21" s="48" t="s">
        <v>53</v>
      </c>
      <c r="G21" s="48"/>
      <c r="H21" s="48"/>
      <c r="I21" s="49">
        <v>789</v>
      </c>
      <c r="J21" s="48"/>
      <c r="K21" s="50">
        <v>0.35</v>
      </c>
      <c r="L21" s="48"/>
      <c r="M21" s="51">
        <v>512.85</v>
      </c>
      <c r="N21" s="42"/>
      <c r="O21" s="37"/>
      <c r="P21" s="37"/>
      <c r="Q21" s="37"/>
      <c r="S21" s="35"/>
    </row>
    <row r="22" spans="1:23" x14ac:dyDescent="0.55000000000000004">
      <c r="A22" s="26"/>
      <c r="B22" s="28"/>
      <c r="C22" s="48"/>
      <c r="D22" s="48" t="s">
        <v>55</v>
      </c>
      <c r="E22" s="48"/>
      <c r="F22" s="48" t="s">
        <v>40</v>
      </c>
      <c r="G22" s="48"/>
      <c r="H22" s="48"/>
      <c r="I22" s="49">
        <v>125</v>
      </c>
      <c r="J22" s="48"/>
      <c r="K22" s="50">
        <v>0.4</v>
      </c>
      <c r="L22" s="48"/>
      <c r="M22" s="51">
        <v>75</v>
      </c>
      <c r="N22" s="42"/>
      <c r="O22" s="37"/>
    </row>
    <row r="23" spans="1:23" x14ac:dyDescent="0.55000000000000004">
      <c r="A23" s="26"/>
      <c r="B23" s="28"/>
      <c r="C23" s="28"/>
      <c r="D23" s="28"/>
      <c r="E23" s="28"/>
      <c r="F23" s="28"/>
      <c r="G23" s="28"/>
      <c r="H23" s="28"/>
      <c r="I23" s="29"/>
      <c r="J23" s="28"/>
      <c r="K23" s="30"/>
      <c r="L23" s="28"/>
      <c r="M23" s="31"/>
      <c r="N23" s="25"/>
      <c r="O23" s="37"/>
      <c r="P23" s="37"/>
      <c r="Q23" s="37"/>
    </row>
    <row r="24" spans="1:23" ht="15.3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3" ht="15.3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3" ht="15.3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3" ht="15.3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3" ht="15.3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3" x14ac:dyDescent="0.55000000000000004">
      <c r="A29" s="25"/>
      <c r="B29" s="25"/>
      <c r="C29" s="25"/>
      <c r="D29" s="25"/>
      <c r="E29" s="25"/>
      <c r="F29" s="25"/>
      <c r="G29" s="25"/>
      <c r="H29" s="25"/>
      <c r="I29" s="32"/>
      <c r="J29" s="25"/>
      <c r="K29" s="25"/>
      <c r="L29" s="25"/>
      <c r="M29" s="33"/>
      <c r="N29" s="25"/>
    </row>
    <row r="30" spans="1:23" x14ac:dyDescent="0.5500000000000000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23" x14ac:dyDescent="0.5500000000000000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23" x14ac:dyDescent="0.5500000000000000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S32" s="37"/>
    </row>
    <row r="33" spans="1:15" s="46" customFormat="1" x14ac:dyDescent="0.55000000000000004">
      <c r="A33" s="42"/>
      <c r="B33" s="42"/>
      <c r="C33" s="42"/>
      <c r="D33" s="42"/>
      <c r="E33" s="42"/>
      <c r="F33" s="42"/>
      <c r="G33" s="42"/>
      <c r="H33" s="42"/>
      <c r="I33" s="43"/>
      <c r="J33" s="42"/>
      <c r="K33" s="44"/>
      <c r="L33" s="42"/>
      <c r="M33" s="45"/>
      <c r="N33" s="42"/>
    </row>
    <row r="34" spans="1:15" x14ac:dyDescent="0.55000000000000004">
      <c r="A34" s="25"/>
      <c r="B34" s="66" t="s">
        <v>26</v>
      </c>
      <c r="C34" s="66"/>
      <c r="D34" s="66"/>
      <c r="E34" s="66"/>
      <c r="F34" s="66"/>
      <c r="G34" s="66"/>
      <c r="H34" s="66"/>
      <c r="I34" s="66"/>
      <c r="J34" s="66"/>
      <c r="K34" s="66"/>
      <c r="L34" s="25"/>
      <c r="M34" s="33"/>
      <c r="N34" s="25"/>
    </row>
    <row r="35" spans="1:15" x14ac:dyDescent="0.55000000000000004">
      <c r="A35" s="25"/>
      <c r="B35" s="25"/>
      <c r="C35" s="25"/>
      <c r="D35" s="25"/>
      <c r="E35" s="25"/>
      <c r="F35" s="25"/>
      <c r="G35" s="25"/>
      <c r="H35" s="25"/>
      <c r="I35" s="32"/>
      <c r="J35" s="25"/>
      <c r="K35" s="34"/>
      <c r="L35" s="25"/>
      <c r="M35" s="33"/>
      <c r="N35" s="25"/>
    </row>
    <row r="36" spans="1:15" x14ac:dyDescent="0.55000000000000004">
      <c r="A36" s="64" t="s">
        <v>27</v>
      </c>
      <c r="B36" s="65"/>
      <c r="C36" s="27"/>
      <c r="D36" s="64" t="s">
        <v>28</v>
      </c>
      <c r="E36" s="65"/>
      <c r="F36" s="64" t="s">
        <v>22</v>
      </c>
      <c r="G36" s="65"/>
      <c r="H36" s="65"/>
      <c r="I36" s="64" t="s">
        <v>23</v>
      </c>
      <c r="J36" s="65"/>
      <c r="K36" s="27" t="s">
        <v>24</v>
      </c>
      <c r="L36" s="27"/>
      <c r="M36" s="64" t="s">
        <v>25</v>
      </c>
      <c r="N36" s="65"/>
    </row>
    <row r="37" spans="1:15" x14ac:dyDescent="0.55000000000000004">
      <c r="A37" s="26" t="s">
        <v>29</v>
      </c>
      <c r="B37" s="28"/>
      <c r="C37" s="28"/>
      <c r="D37" s="28" t="s">
        <v>56</v>
      </c>
      <c r="E37" s="28"/>
      <c r="F37" s="28" t="s">
        <v>57</v>
      </c>
      <c r="G37" s="28"/>
      <c r="H37" s="28"/>
      <c r="I37" s="29">
        <v>225</v>
      </c>
      <c r="J37" s="28"/>
      <c r="K37" s="30">
        <v>0.45</v>
      </c>
      <c r="L37" s="28"/>
      <c r="M37" s="31">
        <v>123.75</v>
      </c>
      <c r="N37" s="28"/>
    </row>
    <row r="38" spans="1:15" ht="15.3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ht="15.3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5.3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3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ht="15.3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ht="15.3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5.3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15.3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x14ac:dyDescent="0.55000000000000004">
      <c r="A46" s="25"/>
      <c r="B46" s="25"/>
      <c r="C46" s="68" t="s">
        <v>20</v>
      </c>
      <c r="D46" s="68"/>
      <c r="E46" s="68"/>
      <c r="F46" s="68"/>
      <c r="G46" s="68"/>
      <c r="H46" s="68"/>
      <c r="I46" s="68"/>
      <c r="J46" s="68"/>
      <c r="K46" s="25"/>
      <c r="L46" s="25" t="s">
        <v>30</v>
      </c>
      <c r="M46" s="25"/>
      <c r="N46" s="25"/>
      <c r="O46" s="40"/>
    </row>
    <row r="47" spans="1:15" ht="15.3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1"/>
    </row>
    <row r="48" spans="1:15" ht="15.3" x14ac:dyDescent="0.55000000000000004">
      <c r="A48" s="25"/>
      <c r="B48" s="25"/>
      <c r="C48" s="25"/>
      <c r="D48" s="25"/>
      <c r="E48" s="25"/>
      <c r="F48" s="25"/>
      <c r="G48" s="25"/>
      <c r="H48" s="25"/>
      <c r="I48" s="1"/>
      <c r="J48" s="25"/>
      <c r="K48" s="25"/>
      <c r="L48" s="25"/>
      <c r="M48" s="25"/>
      <c r="N48" s="25"/>
      <c r="O48" s="40"/>
    </row>
    <row r="49" spans="1:15" x14ac:dyDescent="0.55000000000000004">
      <c r="A49" s="64" t="s">
        <v>27</v>
      </c>
      <c r="B49" s="65"/>
      <c r="C49" s="27"/>
      <c r="D49" s="64" t="s">
        <v>28</v>
      </c>
      <c r="E49" s="65"/>
      <c r="F49" s="64" t="s">
        <v>22</v>
      </c>
      <c r="G49" s="65"/>
      <c r="H49" s="65"/>
      <c r="I49" s="64" t="s">
        <v>23</v>
      </c>
      <c r="J49" s="65"/>
      <c r="K49" s="27" t="s">
        <v>24</v>
      </c>
      <c r="L49" s="27"/>
      <c r="M49" s="64" t="s">
        <v>25</v>
      </c>
      <c r="N49" s="65"/>
      <c r="O49" s="40"/>
    </row>
    <row r="50" spans="1:15" ht="15.3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1"/>
    </row>
    <row r="51" spans="1:15" ht="15.3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1"/>
    </row>
    <row r="52" spans="1:15" ht="15.3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1"/>
    </row>
    <row r="53" spans="1:15" ht="15.3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5" ht="15.3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5" ht="15.3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5" ht="15.3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ht="15.3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5" ht="15.3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ht="15.3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5" ht="15.3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5.3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5.3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5.3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x14ac:dyDescent="0.55000000000000004">
      <c r="A64" s="25"/>
      <c r="B64" s="68" t="s">
        <v>26</v>
      </c>
      <c r="C64" s="68"/>
      <c r="D64" s="68"/>
      <c r="E64" s="68"/>
      <c r="F64" s="68"/>
      <c r="G64" s="68"/>
      <c r="H64" s="68"/>
      <c r="I64" s="68"/>
      <c r="J64" s="68"/>
      <c r="K64" s="68"/>
      <c r="L64" s="25"/>
      <c r="M64" s="33"/>
      <c r="N64" s="25"/>
    </row>
    <row r="65" spans="1:14" x14ac:dyDescent="0.55000000000000004">
      <c r="A65" s="25"/>
      <c r="B65" s="25"/>
      <c r="C65" s="25"/>
      <c r="D65" s="25"/>
      <c r="E65" s="25"/>
      <c r="F65" s="25"/>
      <c r="G65" s="25"/>
      <c r="H65" s="25"/>
      <c r="I65" s="32"/>
      <c r="J65" s="25"/>
      <c r="K65" s="34"/>
      <c r="L65" s="25"/>
      <c r="M65" s="33"/>
      <c r="N65" s="25"/>
    </row>
    <row r="66" spans="1:14" x14ac:dyDescent="0.55000000000000004">
      <c r="A66" s="64" t="s">
        <v>27</v>
      </c>
      <c r="B66" s="65"/>
      <c r="C66" s="27"/>
      <c r="D66" s="64" t="s">
        <v>28</v>
      </c>
      <c r="E66" s="65"/>
      <c r="F66" s="64" t="s">
        <v>22</v>
      </c>
      <c r="G66" s="65"/>
      <c r="H66" s="65"/>
      <c r="I66" s="64" t="s">
        <v>23</v>
      </c>
      <c r="J66" s="65"/>
      <c r="K66" s="27" t="s">
        <v>24</v>
      </c>
      <c r="L66" s="27"/>
      <c r="M66" s="64" t="s">
        <v>25</v>
      </c>
      <c r="N66" s="65"/>
    </row>
    <row r="67" spans="1:14" ht="15.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3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3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26">
    <mergeCell ref="M66:N66"/>
    <mergeCell ref="C46:J46"/>
    <mergeCell ref="A49:B49"/>
    <mergeCell ref="D49:E49"/>
    <mergeCell ref="F49:H49"/>
    <mergeCell ref="I49:J49"/>
    <mergeCell ref="M49:N49"/>
    <mergeCell ref="B64:K64"/>
    <mergeCell ref="A66:B66"/>
    <mergeCell ref="D66:E66"/>
    <mergeCell ref="F66:H66"/>
    <mergeCell ref="I66:J66"/>
    <mergeCell ref="M20:N20"/>
    <mergeCell ref="B34:K34"/>
    <mergeCell ref="A36:B36"/>
    <mergeCell ref="D36:E36"/>
    <mergeCell ref="F36:H36"/>
    <mergeCell ref="I36:J36"/>
    <mergeCell ref="M36:N36"/>
    <mergeCell ref="E6:H6"/>
    <mergeCell ref="E12:K12"/>
    <mergeCell ref="C17:J17"/>
    <mergeCell ref="A20:B20"/>
    <mergeCell ref="D20:E20"/>
    <mergeCell ref="F20:H20"/>
    <mergeCell ref="I20:J20"/>
  </mergeCells>
  <pageMargins left="0.7" right="0.7" top="0.75" bottom="0.75" header="0.3" footer="0.3"/>
  <pageSetup scale="5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63"/>
  <sheetViews>
    <sheetView tabSelected="1" topLeftCell="A38" zoomScale="85" zoomScaleNormal="85" workbookViewId="0">
      <selection activeCell="F48" sqref="F48"/>
    </sheetView>
  </sheetViews>
  <sheetFormatPr defaultRowHeight="14.4" x14ac:dyDescent="0.55000000000000004"/>
  <cols>
    <col min="1" max="1" width="16.26171875" bestFit="1" customWidth="1"/>
    <col min="2" max="2" width="2.41796875" customWidth="1"/>
    <col min="3" max="3" width="2.83984375" customWidth="1"/>
    <col min="5" max="5" width="1.68359375" customWidth="1"/>
    <col min="6" max="6" width="97.26171875" bestFit="1" customWidth="1"/>
    <col min="7" max="7" width="2" customWidth="1"/>
    <col min="8" max="8" width="1.26171875" customWidth="1"/>
    <col min="9" max="9" width="12.734375" bestFit="1" customWidth="1"/>
    <col min="10" max="10" width="2.15625" customWidth="1"/>
    <col min="11" max="11" width="8.89453125" style="76" bestFit="1" customWidth="1"/>
    <col min="12" max="12" width="1.68359375" customWidth="1"/>
    <col min="13" max="13" width="12.734375" style="59" bestFit="1" customWidth="1"/>
    <col min="17" max="20" width="10.578125" bestFit="1" customWidth="1"/>
  </cols>
  <sheetData>
    <row r="1" spans="1:23" ht="15.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71"/>
      <c r="L1" s="1"/>
      <c r="M1" s="70"/>
      <c r="N1" s="1"/>
    </row>
    <row r="2" spans="1:23" ht="15.3" x14ac:dyDescent="0.55000000000000004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71"/>
      <c r="L2" s="1"/>
      <c r="M2" s="70"/>
      <c r="N2" s="1"/>
    </row>
    <row r="3" spans="1:23" ht="15.3" x14ac:dyDescent="0.55000000000000004">
      <c r="A3" s="1"/>
      <c r="B3" s="1"/>
      <c r="C3" s="1"/>
      <c r="D3" s="2" t="s">
        <v>52</v>
      </c>
      <c r="E3" s="2"/>
      <c r="F3" s="2"/>
      <c r="G3" s="2"/>
      <c r="H3" s="1"/>
      <c r="I3" s="1"/>
      <c r="J3" s="1"/>
      <c r="K3" s="71"/>
      <c r="L3" s="1"/>
      <c r="M3" s="70"/>
      <c r="N3" s="1"/>
    </row>
    <row r="4" spans="1:23" ht="15.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71"/>
      <c r="L4" s="1"/>
      <c r="M4" s="70"/>
      <c r="N4" s="1"/>
    </row>
    <row r="5" spans="1:23" ht="15.3" x14ac:dyDescent="0.55000000000000004">
      <c r="A5" s="1"/>
      <c r="B5" s="1"/>
      <c r="C5" s="1"/>
      <c r="D5" s="52" t="s">
        <v>58</v>
      </c>
      <c r="E5" s="53"/>
      <c r="F5" s="53"/>
      <c r="G5" s="53"/>
      <c r="H5" s="53"/>
      <c r="I5" s="53"/>
      <c r="J5" s="53"/>
      <c r="K5" s="74"/>
      <c r="L5" s="53"/>
      <c r="M5" s="70"/>
      <c r="N5" s="1"/>
    </row>
    <row r="6" spans="1:23" ht="15.3" x14ac:dyDescent="0.55000000000000004">
      <c r="A6" s="1"/>
      <c r="B6" s="1"/>
      <c r="C6" s="1"/>
      <c r="D6" s="1"/>
      <c r="E6" s="60"/>
      <c r="F6" s="60"/>
      <c r="G6" s="60"/>
      <c r="H6" s="60"/>
      <c r="I6" s="2"/>
      <c r="J6" s="1"/>
      <c r="K6" s="71"/>
      <c r="L6" s="1"/>
      <c r="M6" s="70"/>
      <c r="N6" s="1"/>
    </row>
    <row r="7" spans="1:23" ht="15.3" x14ac:dyDescent="0.55000000000000004">
      <c r="A7" s="1"/>
      <c r="B7" s="24" t="s">
        <v>17</v>
      </c>
      <c r="C7" s="1"/>
      <c r="D7" s="1"/>
      <c r="E7" s="1"/>
      <c r="F7" s="1"/>
      <c r="G7" s="1"/>
      <c r="H7" s="1"/>
      <c r="I7" s="1"/>
      <c r="J7" s="1"/>
      <c r="K7" s="71"/>
      <c r="L7" s="1"/>
      <c r="M7" s="70"/>
      <c r="N7" s="1"/>
    </row>
    <row r="8" spans="1:23" ht="15.3" x14ac:dyDescent="0.55000000000000004">
      <c r="A8" s="1"/>
      <c r="B8" s="24"/>
      <c r="C8" s="1"/>
      <c r="D8" s="1"/>
      <c r="E8" s="1"/>
      <c r="F8" s="1"/>
      <c r="G8" s="1"/>
      <c r="H8" s="1"/>
      <c r="I8" s="1"/>
      <c r="J8" s="1"/>
      <c r="K8" s="71"/>
      <c r="L8" s="1"/>
      <c r="M8" s="70"/>
      <c r="N8" s="1"/>
    </row>
    <row r="9" spans="1:23" ht="15.3" x14ac:dyDescent="0.55000000000000004">
      <c r="A9" s="1"/>
      <c r="B9" s="24"/>
      <c r="C9" s="1"/>
      <c r="D9" s="1"/>
      <c r="E9" s="1"/>
      <c r="F9" s="1"/>
      <c r="G9" s="1"/>
      <c r="H9" s="1"/>
      <c r="I9" s="1"/>
      <c r="J9" s="1"/>
      <c r="K9" s="71"/>
      <c r="L9" s="1"/>
      <c r="M9" s="70"/>
      <c r="N9" s="1"/>
    </row>
    <row r="10" spans="1:23" ht="15.3" x14ac:dyDescent="0.55000000000000004">
      <c r="A10" s="1"/>
      <c r="B10" s="24"/>
      <c r="C10" s="1"/>
      <c r="D10" s="1"/>
      <c r="E10" s="1"/>
      <c r="F10" s="1"/>
      <c r="G10" s="1"/>
      <c r="H10" s="1"/>
      <c r="I10" s="1"/>
      <c r="J10" s="1"/>
      <c r="K10" s="71"/>
      <c r="L10" s="1"/>
      <c r="M10" s="70"/>
      <c r="N10" s="1"/>
    </row>
    <row r="11" spans="1:23" ht="15.3" x14ac:dyDescent="0.55000000000000004">
      <c r="A11" s="1"/>
      <c r="B11" s="39" t="s">
        <v>33</v>
      </c>
      <c r="C11" s="1"/>
      <c r="D11" s="24"/>
      <c r="E11" s="24"/>
      <c r="F11" s="24"/>
      <c r="G11" s="24"/>
      <c r="H11" s="24"/>
      <c r="I11" s="24"/>
      <c r="J11" s="24"/>
      <c r="K11" s="75"/>
      <c r="L11" s="24"/>
      <c r="M11" s="70"/>
      <c r="N11" s="1"/>
    </row>
    <row r="12" spans="1:23" ht="15.3" x14ac:dyDescent="0.55000000000000004">
      <c r="A12" s="1"/>
      <c r="B12" s="1"/>
      <c r="C12" s="1"/>
      <c r="D12" s="24"/>
      <c r="E12" s="67"/>
      <c r="F12" s="67"/>
      <c r="G12" s="67"/>
      <c r="H12" s="67"/>
      <c r="I12" s="67"/>
      <c r="J12" s="67"/>
      <c r="K12" s="67"/>
      <c r="L12" s="24"/>
      <c r="M12" s="70"/>
      <c r="N12" s="1"/>
      <c r="W12" s="38"/>
    </row>
    <row r="13" spans="1:23" x14ac:dyDescent="0.55000000000000004">
      <c r="A13" s="25"/>
      <c r="B13" s="26" t="s">
        <v>35</v>
      </c>
      <c r="C13" s="25"/>
      <c r="D13" s="25"/>
      <c r="E13" s="25"/>
      <c r="F13" s="25"/>
      <c r="G13" s="25"/>
      <c r="H13" s="25"/>
      <c r="I13" s="25"/>
      <c r="J13" s="25"/>
      <c r="K13" s="34"/>
      <c r="L13" s="25"/>
      <c r="M13" s="33"/>
      <c r="N13" s="25"/>
      <c r="W13" s="38"/>
    </row>
    <row r="14" spans="1:23" x14ac:dyDescent="0.55000000000000004">
      <c r="A14" s="25"/>
      <c r="B14" s="26" t="s">
        <v>18</v>
      </c>
      <c r="C14" s="25"/>
      <c r="D14" s="25"/>
      <c r="E14" s="25"/>
      <c r="F14" s="25"/>
      <c r="G14" s="25"/>
      <c r="H14" s="25"/>
      <c r="I14" s="25"/>
      <c r="J14" s="25"/>
      <c r="K14" s="34"/>
      <c r="L14" s="25"/>
      <c r="M14" s="33"/>
      <c r="N14" s="25"/>
      <c r="T14" s="37"/>
      <c r="U14" s="37"/>
      <c r="W14" s="38"/>
    </row>
    <row r="15" spans="1:23" x14ac:dyDescent="0.55000000000000004">
      <c r="A15" s="25"/>
      <c r="B15" s="26" t="s">
        <v>19</v>
      </c>
      <c r="C15" s="25"/>
      <c r="D15" s="25"/>
      <c r="E15" s="25"/>
      <c r="F15" s="25"/>
      <c r="G15" s="25"/>
      <c r="H15" s="25"/>
      <c r="I15" s="25"/>
      <c r="J15" s="25"/>
      <c r="K15" s="34"/>
      <c r="L15" s="25"/>
      <c r="M15" s="33"/>
      <c r="N15" s="25"/>
      <c r="T15" s="37"/>
      <c r="U15" s="37"/>
      <c r="W15" s="38"/>
    </row>
    <row r="16" spans="1:23" x14ac:dyDescent="0.55000000000000004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34"/>
      <c r="L16" s="25"/>
      <c r="M16" s="33"/>
      <c r="N16" s="25"/>
      <c r="R16" s="37"/>
      <c r="S16" s="37"/>
      <c r="T16" s="37"/>
      <c r="U16" s="37"/>
      <c r="W16" s="38"/>
    </row>
    <row r="17" spans="1:23" x14ac:dyDescent="0.55000000000000004">
      <c r="A17" s="25"/>
      <c r="B17" s="25"/>
      <c r="C17" s="66" t="s">
        <v>20</v>
      </c>
      <c r="D17" s="66"/>
      <c r="E17" s="66"/>
      <c r="F17" s="66"/>
      <c r="G17" s="66"/>
      <c r="H17" s="66"/>
      <c r="I17" s="66"/>
      <c r="J17" s="66"/>
      <c r="K17" s="34"/>
      <c r="L17" s="25"/>
      <c r="M17" s="33"/>
      <c r="N17" s="25"/>
      <c r="Q17" s="37"/>
      <c r="R17" s="37"/>
      <c r="S17" s="37"/>
      <c r="W17" s="38"/>
    </row>
    <row r="18" spans="1:23" x14ac:dyDescent="0.55000000000000004">
      <c r="R18" s="37"/>
    </row>
    <row r="19" spans="1:23" x14ac:dyDescent="0.5500000000000000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34"/>
      <c r="L19" s="25"/>
      <c r="M19" s="33"/>
      <c r="N19" s="25"/>
      <c r="Q19" s="37"/>
      <c r="R19" s="37"/>
      <c r="S19" s="37"/>
      <c r="T19" s="36"/>
    </row>
    <row r="20" spans="1:23" x14ac:dyDescent="0.55000000000000004">
      <c r="A20" s="64" t="s">
        <v>34</v>
      </c>
      <c r="B20" s="65"/>
      <c r="C20" s="27"/>
      <c r="D20" s="64" t="s">
        <v>21</v>
      </c>
      <c r="E20" s="65"/>
      <c r="F20" s="64" t="s">
        <v>22</v>
      </c>
      <c r="G20" s="65"/>
      <c r="H20" s="65"/>
      <c r="I20" s="64" t="s">
        <v>23</v>
      </c>
      <c r="J20" s="65"/>
      <c r="K20" s="77" t="s">
        <v>24</v>
      </c>
      <c r="L20" s="27"/>
      <c r="M20" s="64" t="s">
        <v>25</v>
      </c>
      <c r="N20" s="65"/>
      <c r="R20" s="37"/>
    </row>
    <row r="21" spans="1:23" ht="15.6" x14ac:dyDescent="0.6">
      <c r="A21" s="25" t="s">
        <v>123</v>
      </c>
      <c r="B21" s="25"/>
      <c r="C21" s="25"/>
      <c r="D21" s="25">
        <v>4366</v>
      </c>
      <c r="E21" s="25"/>
      <c r="F21" s="1" t="s">
        <v>106</v>
      </c>
      <c r="G21" s="69"/>
      <c r="H21" s="1"/>
      <c r="I21" s="70">
        <v>5310</v>
      </c>
      <c r="J21" s="1"/>
      <c r="K21" s="71">
        <f t="shared" ref="K21:K37" si="0">(I21-M21)/I21</f>
        <v>0.15254237288135594</v>
      </c>
      <c r="L21" s="1"/>
      <c r="M21" s="70">
        <v>4500</v>
      </c>
      <c r="N21" s="25"/>
    </row>
    <row r="22" spans="1:23" ht="15.6" x14ac:dyDescent="0.6">
      <c r="A22" s="25" t="s">
        <v>123</v>
      </c>
      <c r="B22" s="25"/>
      <c r="C22" s="25"/>
      <c r="D22" s="25">
        <v>4367</v>
      </c>
      <c r="E22" s="25"/>
      <c r="F22" s="1" t="s">
        <v>72</v>
      </c>
      <c r="G22" s="69"/>
      <c r="H22" s="1"/>
      <c r="I22" s="70">
        <v>1180</v>
      </c>
      <c r="J22" s="1"/>
      <c r="K22" s="71">
        <f t="shared" si="0"/>
        <v>0.15254237288135594</v>
      </c>
      <c r="L22" s="1"/>
      <c r="M22" s="70">
        <v>1000</v>
      </c>
      <c r="N22" s="25"/>
      <c r="S22" s="37"/>
    </row>
    <row r="23" spans="1:23" s="46" customFormat="1" ht="15.6" x14ac:dyDescent="0.6">
      <c r="A23" s="25" t="s">
        <v>123</v>
      </c>
      <c r="B23" s="42"/>
      <c r="C23" s="42"/>
      <c r="D23" s="25">
        <v>4326</v>
      </c>
      <c r="E23" s="42"/>
      <c r="F23" s="53" t="s">
        <v>73</v>
      </c>
      <c r="G23" s="72"/>
      <c r="H23" s="53"/>
      <c r="I23" s="73">
        <v>500</v>
      </c>
      <c r="J23" s="53"/>
      <c r="K23" s="71">
        <f t="shared" si="0"/>
        <v>0</v>
      </c>
      <c r="L23" s="53"/>
      <c r="M23" s="73">
        <v>500</v>
      </c>
      <c r="N23" s="42"/>
    </row>
    <row r="24" spans="1:23" ht="15.6" x14ac:dyDescent="0.6">
      <c r="A24" s="25" t="s">
        <v>123</v>
      </c>
      <c r="B24" s="28"/>
      <c r="C24" s="28"/>
      <c r="D24" s="25">
        <v>4299</v>
      </c>
      <c r="E24" s="28"/>
      <c r="F24" s="1" t="s">
        <v>105</v>
      </c>
      <c r="G24" s="69"/>
      <c r="H24" s="1"/>
      <c r="I24" s="70">
        <v>495</v>
      </c>
      <c r="J24" s="1"/>
      <c r="K24" s="71">
        <f>(I24-M24)/I24</f>
        <v>0.98989898989898994</v>
      </c>
      <c r="L24" s="1"/>
      <c r="M24" s="70">
        <v>5</v>
      </c>
      <c r="N24" s="25"/>
      <c r="O24" s="37"/>
      <c r="S24" s="35"/>
    </row>
    <row r="25" spans="1:23" ht="15.6" x14ac:dyDescent="0.6">
      <c r="A25" s="25" t="s">
        <v>123</v>
      </c>
      <c r="B25" s="28"/>
      <c r="C25" s="28"/>
      <c r="D25" s="25">
        <v>4300</v>
      </c>
      <c r="E25" s="28"/>
      <c r="F25" s="1" t="s">
        <v>70</v>
      </c>
      <c r="G25" s="69"/>
      <c r="H25" s="1"/>
      <c r="I25" s="70">
        <v>9000</v>
      </c>
      <c r="J25" s="1"/>
      <c r="K25" s="71">
        <f t="shared" si="0"/>
        <v>0.18888888888888888</v>
      </c>
      <c r="L25" s="1"/>
      <c r="M25" s="70">
        <v>7300</v>
      </c>
      <c r="N25" s="25"/>
      <c r="O25" s="37"/>
    </row>
    <row r="26" spans="1:23" ht="15.6" x14ac:dyDescent="0.6">
      <c r="A26" s="25" t="s">
        <v>123</v>
      </c>
      <c r="B26" s="1"/>
      <c r="C26" s="1"/>
      <c r="D26" s="25">
        <v>4401</v>
      </c>
      <c r="E26" s="1"/>
      <c r="F26" s="1" t="s">
        <v>107</v>
      </c>
      <c r="G26" s="69"/>
      <c r="H26" s="1"/>
      <c r="I26" s="70">
        <v>21059</v>
      </c>
      <c r="J26" s="1"/>
      <c r="K26" s="71">
        <f t="shared" si="0"/>
        <v>0.16900137708343227</v>
      </c>
      <c r="L26" s="1"/>
      <c r="M26" s="70">
        <v>17500</v>
      </c>
      <c r="N26" s="1"/>
    </row>
    <row r="27" spans="1:23" ht="15.6" x14ac:dyDescent="0.6">
      <c r="A27" s="25" t="s">
        <v>123</v>
      </c>
      <c r="B27" s="1"/>
      <c r="C27" s="1"/>
      <c r="D27" s="25">
        <v>4402</v>
      </c>
      <c r="E27" s="1"/>
      <c r="F27" s="1" t="s">
        <v>108</v>
      </c>
      <c r="G27" s="69"/>
      <c r="H27" s="1"/>
      <c r="I27" s="70">
        <v>24340</v>
      </c>
      <c r="J27" s="1"/>
      <c r="K27" s="71">
        <f t="shared" si="0"/>
        <v>0.1885784716516023</v>
      </c>
      <c r="L27" s="1"/>
      <c r="M27" s="70">
        <v>19750</v>
      </c>
      <c r="N27" s="1"/>
    </row>
    <row r="28" spans="1:23" ht="15.6" x14ac:dyDescent="0.6">
      <c r="A28" s="25" t="s">
        <v>123</v>
      </c>
      <c r="B28" s="1"/>
      <c r="C28" s="1"/>
      <c r="D28" s="25">
        <v>4403</v>
      </c>
      <c r="E28" s="1"/>
      <c r="F28" s="1" t="s">
        <v>109</v>
      </c>
      <c r="G28" s="69"/>
      <c r="H28" s="1"/>
      <c r="I28" s="70">
        <v>24413</v>
      </c>
      <c r="J28" s="1"/>
      <c r="K28" s="71">
        <f t="shared" si="0"/>
        <v>0.17052390120018024</v>
      </c>
      <c r="L28" s="1"/>
      <c r="M28" s="70">
        <v>20250</v>
      </c>
      <c r="N28" s="1"/>
    </row>
    <row r="29" spans="1:23" ht="15.6" x14ac:dyDescent="0.6">
      <c r="A29" s="25" t="s">
        <v>123</v>
      </c>
      <c r="B29" s="1"/>
      <c r="C29" s="1"/>
      <c r="D29" s="25">
        <v>4404</v>
      </c>
      <c r="E29" s="1"/>
      <c r="F29" s="1" t="s">
        <v>114</v>
      </c>
      <c r="G29" s="69"/>
      <c r="H29" s="1"/>
      <c r="I29" s="70">
        <v>34250</v>
      </c>
      <c r="J29" s="1"/>
      <c r="K29" s="71">
        <f t="shared" si="0"/>
        <v>0.36496350364963503</v>
      </c>
      <c r="L29" s="1"/>
      <c r="M29" s="70">
        <v>21750</v>
      </c>
      <c r="N29" s="1"/>
    </row>
    <row r="30" spans="1:23" ht="15.6" x14ac:dyDescent="0.6">
      <c r="A30" s="25" t="s">
        <v>123</v>
      </c>
      <c r="B30" s="1"/>
      <c r="C30" s="1"/>
      <c r="D30" s="25">
        <v>4405</v>
      </c>
      <c r="E30" s="1"/>
      <c r="F30" s="1" t="s">
        <v>71</v>
      </c>
      <c r="G30" s="69"/>
      <c r="H30" s="1"/>
      <c r="I30" s="70">
        <v>37750</v>
      </c>
      <c r="J30" s="1"/>
      <c r="K30" s="71">
        <f t="shared" si="0"/>
        <v>0.39735099337748342</v>
      </c>
      <c r="L30" s="1"/>
      <c r="M30" s="70">
        <v>22750</v>
      </c>
      <c r="N30" s="1"/>
    </row>
    <row r="31" spans="1:23" ht="15.6" x14ac:dyDescent="0.6">
      <c r="A31" s="25" t="s">
        <v>123</v>
      </c>
      <c r="B31" s="25"/>
      <c r="C31" s="25"/>
      <c r="D31" s="25">
        <v>4406</v>
      </c>
      <c r="E31" s="25"/>
      <c r="F31" s="1" t="s">
        <v>115</v>
      </c>
      <c r="G31" s="69"/>
      <c r="H31" s="1"/>
      <c r="I31" s="70">
        <v>42625</v>
      </c>
      <c r="J31" s="1"/>
      <c r="K31" s="71">
        <f t="shared" si="0"/>
        <v>0.39589442815249265</v>
      </c>
      <c r="L31" s="1"/>
      <c r="M31" s="70">
        <v>25750</v>
      </c>
      <c r="N31" s="25"/>
    </row>
    <row r="32" spans="1:23" ht="15.6" x14ac:dyDescent="0.6">
      <c r="A32" s="25" t="s">
        <v>123</v>
      </c>
      <c r="D32" s="25">
        <v>4440</v>
      </c>
      <c r="F32" s="1" t="s">
        <v>110</v>
      </c>
      <c r="G32" s="69"/>
      <c r="H32" s="69"/>
      <c r="I32" s="70">
        <v>313</v>
      </c>
      <c r="J32" s="69"/>
      <c r="K32" s="71">
        <f t="shared" si="0"/>
        <v>0.2012779552715655</v>
      </c>
      <c r="L32" s="69"/>
      <c r="M32" s="70">
        <v>250</v>
      </c>
    </row>
    <row r="33" spans="1:13" ht="15.6" x14ac:dyDescent="0.6">
      <c r="A33" s="25" t="s">
        <v>123</v>
      </c>
      <c r="D33" s="25">
        <v>4441</v>
      </c>
      <c r="F33" s="1" t="s">
        <v>111</v>
      </c>
      <c r="G33" s="69"/>
      <c r="H33" s="69"/>
      <c r="I33" s="70">
        <v>500</v>
      </c>
      <c r="J33" s="69"/>
      <c r="K33" s="71">
        <f t="shared" si="0"/>
        <v>0.2</v>
      </c>
      <c r="L33" s="69"/>
      <c r="M33" s="70">
        <v>400</v>
      </c>
    </row>
    <row r="34" spans="1:13" ht="15.6" x14ac:dyDescent="0.6">
      <c r="A34" s="25" t="s">
        <v>123</v>
      </c>
      <c r="D34" s="25">
        <v>8118</v>
      </c>
      <c r="F34" s="1" t="s">
        <v>112</v>
      </c>
      <c r="G34" s="69"/>
      <c r="H34" s="69"/>
      <c r="I34" s="70">
        <v>269</v>
      </c>
      <c r="J34" s="69"/>
      <c r="K34" s="71">
        <f t="shared" si="0"/>
        <v>0.20074349442379183</v>
      </c>
      <c r="L34" s="69"/>
      <c r="M34" s="70">
        <v>215</v>
      </c>
    </row>
    <row r="35" spans="1:13" ht="15.6" x14ac:dyDescent="0.6">
      <c r="A35" s="25" t="s">
        <v>123</v>
      </c>
      <c r="D35" s="25">
        <v>4090</v>
      </c>
      <c r="F35" s="1" t="s">
        <v>74</v>
      </c>
      <c r="G35" s="69"/>
      <c r="H35" s="69"/>
      <c r="I35" s="70">
        <v>87.45</v>
      </c>
      <c r="J35" s="69"/>
      <c r="K35" s="71">
        <f t="shared" si="0"/>
        <v>0.42824471126357921</v>
      </c>
      <c r="L35" s="69"/>
      <c r="M35" s="70">
        <v>50</v>
      </c>
    </row>
    <row r="36" spans="1:13" ht="15.6" x14ac:dyDescent="0.6">
      <c r="A36" s="25" t="s">
        <v>123</v>
      </c>
      <c r="D36" s="25">
        <v>4332</v>
      </c>
      <c r="F36" s="1" t="s">
        <v>75</v>
      </c>
      <c r="G36" s="69"/>
      <c r="H36" s="69"/>
      <c r="I36" s="70">
        <v>610</v>
      </c>
      <c r="J36" s="69"/>
      <c r="K36" s="71">
        <f t="shared" si="0"/>
        <v>0.42622950819672129</v>
      </c>
      <c r="L36" s="69"/>
      <c r="M36" s="70">
        <v>350</v>
      </c>
    </row>
    <row r="37" spans="1:13" ht="15.6" x14ac:dyDescent="0.6">
      <c r="A37" s="25" t="s">
        <v>123</v>
      </c>
      <c r="D37" s="25">
        <v>1989</v>
      </c>
      <c r="F37" s="1" t="s">
        <v>113</v>
      </c>
      <c r="G37" s="69"/>
      <c r="H37" s="69"/>
      <c r="I37" s="70">
        <v>2623.5</v>
      </c>
      <c r="J37" s="69"/>
      <c r="K37" s="71">
        <f t="shared" si="0"/>
        <v>0.42824471126357921</v>
      </c>
      <c r="L37" s="69"/>
      <c r="M37" s="70">
        <v>1500</v>
      </c>
    </row>
    <row r="38" spans="1:13" ht="15.6" x14ac:dyDescent="0.6">
      <c r="A38" s="25" t="s">
        <v>123</v>
      </c>
      <c r="D38" s="25">
        <v>1989</v>
      </c>
      <c r="F38" s="1" t="s">
        <v>126</v>
      </c>
      <c r="G38" s="69"/>
      <c r="H38" s="69"/>
      <c r="I38" s="70">
        <v>875</v>
      </c>
      <c r="J38" s="69"/>
      <c r="K38" s="71">
        <f t="shared" ref="K38" si="1">(I38-M38)/I38</f>
        <v>0.42857142857142855</v>
      </c>
      <c r="L38" s="69"/>
      <c r="M38" s="70">
        <v>500</v>
      </c>
    </row>
    <row r="39" spans="1:13" ht="15.6" x14ac:dyDescent="0.6">
      <c r="A39" s="25" t="s">
        <v>123</v>
      </c>
      <c r="D39" s="25">
        <v>8120</v>
      </c>
      <c r="F39" s="1" t="s">
        <v>124</v>
      </c>
      <c r="G39" s="69"/>
      <c r="H39" s="69"/>
      <c r="I39" s="70">
        <v>150</v>
      </c>
      <c r="J39" s="69"/>
      <c r="K39" s="71">
        <v>0</v>
      </c>
      <c r="L39" s="69"/>
      <c r="M39" s="70">
        <v>150</v>
      </c>
    </row>
    <row r="40" spans="1:13" ht="15.6" x14ac:dyDescent="0.6">
      <c r="A40" s="25" t="s">
        <v>123</v>
      </c>
      <c r="D40" s="25">
        <v>8120</v>
      </c>
      <c r="F40" s="1" t="s">
        <v>125</v>
      </c>
      <c r="G40" s="69"/>
      <c r="H40" s="69"/>
      <c r="I40" s="70">
        <v>600</v>
      </c>
      <c r="J40" s="69"/>
      <c r="K40" s="71">
        <v>0</v>
      </c>
      <c r="L40" s="69"/>
      <c r="M40" s="70">
        <v>600</v>
      </c>
    </row>
    <row r="41" spans="1:13" ht="15.6" x14ac:dyDescent="0.6">
      <c r="A41" s="25" t="s">
        <v>123</v>
      </c>
      <c r="D41" s="25">
        <v>8120</v>
      </c>
      <c r="F41" s="1" t="s">
        <v>127</v>
      </c>
      <c r="G41" s="69"/>
      <c r="H41" s="69"/>
      <c r="I41" s="70">
        <v>30</v>
      </c>
      <c r="J41" s="69"/>
      <c r="K41" s="71">
        <v>0</v>
      </c>
      <c r="L41" s="69"/>
      <c r="M41" s="70">
        <v>30</v>
      </c>
    </row>
    <row r="42" spans="1:13" s="79" customFormat="1" x14ac:dyDescent="0.55000000000000004">
      <c r="A42" s="78" t="s">
        <v>123</v>
      </c>
      <c r="D42" s="78">
        <v>4749</v>
      </c>
      <c r="E42" s="78"/>
      <c r="F42" s="78" t="s">
        <v>148</v>
      </c>
      <c r="I42" s="80">
        <f>M42*1.43</f>
        <v>92.95</v>
      </c>
      <c r="K42" s="81">
        <v>0.43</v>
      </c>
      <c r="M42" s="82">
        <v>65</v>
      </c>
    </row>
    <row r="43" spans="1:13" s="79" customFormat="1" x14ac:dyDescent="0.55000000000000004">
      <c r="A43" s="78" t="s">
        <v>123</v>
      </c>
      <c r="D43" s="78">
        <v>4720</v>
      </c>
      <c r="E43" s="78"/>
      <c r="F43" s="78" t="s">
        <v>149</v>
      </c>
      <c r="I43" s="80">
        <f t="shared" ref="I43:I63" si="2">M43*1.43</f>
        <v>12870</v>
      </c>
      <c r="K43" s="81">
        <v>0.43</v>
      </c>
      <c r="M43" s="82">
        <v>9000</v>
      </c>
    </row>
    <row r="44" spans="1:13" s="79" customFormat="1" x14ac:dyDescent="0.55000000000000004">
      <c r="A44" s="78" t="s">
        <v>123</v>
      </c>
      <c r="D44" s="78">
        <v>4721</v>
      </c>
      <c r="E44" s="78"/>
      <c r="F44" s="78" t="s">
        <v>150</v>
      </c>
      <c r="I44" s="80">
        <f t="shared" si="2"/>
        <v>14300</v>
      </c>
      <c r="K44" s="81">
        <v>0.43</v>
      </c>
      <c r="M44" s="82">
        <v>10000</v>
      </c>
    </row>
    <row r="45" spans="1:13" s="79" customFormat="1" x14ac:dyDescent="0.55000000000000004">
      <c r="A45" s="78" t="s">
        <v>123</v>
      </c>
      <c r="D45" s="78">
        <v>4722</v>
      </c>
      <c r="E45" s="78"/>
      <c r="F45" s="78" t="s">
        <v>151</v>
      </c>
      <c r="I45" s="80">
        <f t="shared" si="2"/>
        <v>15015</v>
      </c>
      <c r="K45" s="81">
        <v>0.43</v>
      </c>
      <c r="M45" s="82">
        <v>10500</v>
      </c>
    </row>
    <row r="46" spans="1:13" s="79" customFormat="1" x14ac:dyDescent="0.55000000000000004">
      <c r="A46" s="78" t="s">
        <v>123</v>
      </c>
      <c r="D46" s="78">
        <v>4723</v>
      </c>
      <c r="E46" s="78"/>
      <c r="F46" s="78" t="s">
        <v>152</v>
      </c>
      <c r="I46" s="80">
        <f t="shared" si="2"/>
        <v>15730</v>
      </c>
      <c r="K46" s="81">
        <v>0.43</v>
      </c>
      <c r="M46" s="82">
        <v>11000</v>
      </c>
    </row>
    <row r="47" spans="1:13" s="79" customFormat="1" x14ac:dyDescent="0.55000000000000004">
      <c r="A47" s="78" t="s">
        <v>123</v>
      </c>
      <c r="D47" s="78">
        <v>4724</v>
      </c>
      <c r="E47" s="78"/>
      <c r="F47" s="78" t="s">
        <v>153</v>
      </c>
      <c r="I47" s="80">
        <f t="shared" si="2"/>
        <v>17875</v>
      </c>
      <c r="K47" s="81">
        <v>0.43</v>
      </c>
      <c r="M47" s="82">
        <v>12500</v>
      </c>
    </row>
    <row r="48" spans="1:13" s="79" customFormat="1" x14ac:dyDescent="0.55000000000000004">
      <c r="A48" s="78" t="s">
        <v>123</v>
      </c>
      <c r="D48" s="78">
        <v>4725</v>
      </c>
      <c r="E48" s="78"/>
      <c r="F48" s="78" t="s">
        <v>154</v>
      </c>
      <c r="I48" s="80">
        <f t="shared" si="2"/>
        <v>19305</v>
      </c>
      <c r="K48" s="81">
        <v>0.43</v>
      </c>
      <c r="M48" s="82">
        <v>13500</v>
      </c>
    </row>
    <row r="49" spans="1:13" s="79" customFormat="1" x14ac:dyDescent="0.55000000000000004">
      <c r="A49" s="78" t="s">
        <v>123</v>
      </c>
      <c r="D49" s="78">
        <v>4726</v>
      </c>
      <c r="E49" s="78"/>
      <c r="F49" s="78" t="s">
        <v>155</v>
      </c>
      <c r="I49" s="80">
        <f t="shared" si="2"/>
        <v>21450</v>
      </c>
      <c r="K49" s="81">
        <v>0.43</v>
      </c>
      <c r="M49" s="82">
        <v>15000</v>
      </c>
    </row>
    <row r="50" spans="1:13" s="79" customFormat="1" x14ac:dyDescent="0.55000000000000004">
      <c r="A50" s="78" t="s">
        <v>123</v>
      </c>
      <c r="D50" s="78">
        <v>4727</v>
      </c>
      <c r="E50" s="78"/>
      <c r="F50" s="78" t="s">
        <v>156</v>
      </c>
      <c r="I50" s="80">
        <f t="shared" si="2"/>
        <v>5005</v>
      </c>
      <c r="K50" s="81">
        <v>0.43</v>
      </c>
      <c r="M50" s="82">
        <v>3500</v>
      </c>
    </row>
    <row r="51" spans="1:13" s="79" customFormat="1" x14ac:dyDescent="0.55000000000000004">
      <c r="A51" s="78" t="s">
        <v>123</v>
      </c>
      <c r="D51" s="78">
        <v>4728</v>
      </c>
      <c r="E51" s="78"/>
      <c r="F51" s="78" t="s">
        <v>157</v>
      </c>
      <c r="I51" s="80">
        <f t="shared" si="2"/>
        <v>5720</v>
      </c>
      <c r="K51" s="81">
        <v>0.43</v>
      </c>
      <c r="M51" s="82">
        <v>4000</v>
      </c>
    </row>
    <row r="52" spans="1:13" s="79" customFormat="1" x14ac:dyDescent="0.55000000000000004">
      <c r="A52" s="78" t="s">
        <v>123</v>
      </c>
      <c r="D52" s="78">
        <v>4729</v>
      </c>
      <c r="E52" s="78"/>
      <c r="F52" s="78" t="s">
        <v>158</v>
      </c>
      <c r="I52" s="80">
        <f t="shared" si="2"/>
        <v>6435</v>
      </c>
      <c r="K52" s="81">
        <v>0.43</v>
      </c>
      <c r="M52" s="82">
        <v>4500</v>
      </c>
    </row>
    <row r="53" spans="1:13" s="79" customFormat="1" x14ac:dyDescent="0.55000000000000004">
      <c r="A53" s="78" t="s">
        <v>123</v>
      </c>
      <c r="D53" s="78">
        <v>4730</v>
      </c>
      <c r="E53" s="78"/>
      <c r="F53" s="78" t="s">
        <v>159</v>
      </c>
      <c r="I53" s="80">
        <f t="shared" si="2"/>
        <v>7150</v>
      </c>
      <c r="K53" s="81">
        <v>0.43</v>
      </c>
      <c r="M53" s="82">
        <v>5000</v>
      </c>
    </row>
    <row r="54" spans="1:13" s="79" customFormat="1" x14ac:dyDescent="0.55000000000000004">
      <c r="A54" s="78" t="s">
        <v>123</v>
      </c>
      <c r="D54" s="78">
        <v>4731</v>
      </c>
      <c r="E54" s="78"/>
      <c r="F54" s="78" t="s">
        <v>160</v>
      </c>
      <c r="I54" s="80">
        <f t="shared" si="2"/>
        <v>8580</v>
      </c>
      <c r="K54" s="81">
        <v>0.43</v>
      </c>
      <c r="M54" s="82">
        <v>6000</v>
      </c>
    </row>
    <row r="55" spans="1:13" s="79" customFormat="1" x14ac:dyDescent="0.55000000000000004">
      <c r="A55" s="78" t="s">
        <v>123</v>
      </c>
      <c r="D55" s="78">
        <v>4732</v>
      </c>
      <c r="E55" s="78"/>
      <c r="F55" s="78" t="s">
        <v>161</v>
      </c>
      <c r="I55" s="80">
        <f t="shared" si="2"/>
        <v>10725</v>
      </c>
      <c r="K55" s="81">
        <v>0.43</v>
      </c>
      <c r="M55" s="82">
        <v>7500</v>
      </c>
    </row>
    <row r="56" spans="1:13" s="79" customFormat="1" x14ac:dyDescent="0.55000000000000004">
      <c r="A56" s="78" t="s">
        <v>123</v>
      </c>
      <c r="D56" s="78">
        <v>4733</v>
      </c>
      <c r="E56" s="78"/>
      <c r="F56" s="78" t="s">
        <v>162</v>
      </c>
      <c r="I56" s="80">
        <f t="shared" si="2"/>
        <v>12155</v>
      </c>
      <c r="K56" s="81">
        <v>0.43</v>
      </c>
      <c r="M56" s="82">
        <v>8500</v>
      </c>
    </row>
    <row r="57" spans="1:13" s="79" customFormat="1" x14ac:dyDescent="0.55000000000000004">
      <c r="A57" s="78" t="s">
        <v>123</v>
      </c>
      <c r="D57" s="78">
        <v>4745</v>
      </c>
      <c r="E57" s="78"/>
      <c r="F57" s="78" t="s">
        <v>163</v>
      </c>
      <c r="I57" s="80">
        <f t="shared" si="2"/>
        <v>1287</v>
      </c>
      <c r="K57" s="81">
        <v>0.43</v>
      </c>
      <c r="M57" s="82">
        <v>900</v>
      </c>
    </row>
    <row r="58" spans="1:13" s="79" customFormat="1" x14ac:dyDescent="0.55000000000000004">
      <c r="A58" s="78" t="s">
        <v>123</v>
      </c>
      <c r="D58" s="78">
        <v>4090</v>
      </c>
      <c r="E58" s="78"/>
      <c r="F58" s="78" t="s">
        <v>74</v>
      </c>
      <c r="I58" s="80">
        <f t="shared" si="2"/>
        <v>71.5</v>
      </c>
      <c r="K58" s="81">
        <v>0.43</v>
      </c>
      <c r="M58" s="82">
        <v>50</v>
      </c>
    </row>
    <row r="59" spans="1:13" s="79" customFormat="1" x14ac:dyDescent="0.55000000000000004">
      <c r="A59" s="78" t="s">
        <v>123</v>
      </c>
      <c r="D59" s="78">
        <v>4346</v>
      </c>
      <c r="E59" s="78"/>
      <c r="F59" s="78" t="s">
        <v>164</v>
      </c>
      <c r="I59" s="80">
        <f t="shared" si="2"/>
        <v>450.45</v>
      </c>
      <c r="K59" s="81">
        <v>0.43</v>
      </c>
      <c r="M59" s="82">
        <v>315</v>
      </c>
    </row>
    <row r="60" spans="1:13" s="79" customFormat="1" x14ac:dyDescent="0.55000000000000004">
      <c r="A60" s="78" t="s">
        <v>123</v>
      </c>
      <c r="D60" s="78">
        <v>4332</v>
      </c>
      <c r="E60" s="78"/>
      <c r="F60" s="78" t="s">
        <v>75</v>
      </c>
      <c r="I60" s="80">
        <f t="shared" si="2"/>
        <v>500.5</v>
      </c>
      <c r="K60" s="81">
        <v>0.43</v>
      </c>
      <c r="M60" s="82">
        <v>350</v>
      </c>
    </row>
    <row r="61" spans="1:13" s="79" customFormat="1" x14ac:dyDescent="0.55000000000000004">
      <c r="A61" s="78" t="s">
        <v>123</v>
      </c>
      <c r="D61" s="78">
        <v>4342</v>
      </c>
      <c r="E61" s="78"/>
      <c r="F61" s="78" t="s">
        <v>165</v>
      </c>
      <c r="I61" s="80">
        <f t="shared" si="2"/>
        <v>858</v>
      </c>
      <c r="K61" s="81">
        <v>0.43</v>
      </c>
      <c r="M61" s="82">
        <v>600</v>
      </c>
    </row>
    <row r="62" spans="1:13" s="79" customFormat="1" x14ac:dyDescent="0.55000000000000004">
      <c r="A62" s="78" t="s">
        <v>123</v>
      </c>
      <c r="D62" s="78">
        <v>4343</v>
      </c>
      <c r="E62" s="78"/>
      <c r="F62" s="78" t="s">
        <v>166</v>
      </c>
      <c r="I62" s="80">
        <f t="shared" si="2"/>
        <v>286</v>
      </c>
      <c r="K62" s="81">
        <v>0.43</v>
      </c>
      <c r="M62" s="82">
        <v>200</v>
      </c>
    </row>
    <row r="63" spans="1:13" s="79" customFormat="1" x14ac:dyDescent="0.55000000000000004">
      <c r="A63" s="78" t="s">
        <v>123</v>
      </c>
      <c r="D63" s="78">
        <v>1991</v>
      </c>
      <c r="E63" s="78"/>
      <c r="F63" s="78" t="s">
        <v>167</v>
      </c>
      <c r="I63" s="80">
        <f t="shared" si="2"/>
        <v>2145</v>
      </c>
      <c r="K63" s="81">
        <v>0.43</v>
      </c>
      <c r="M63" s="82">
        <v>1500</v>
      </c>
    </row>
  </sheetData>
  <mergeCells count="8">
    <mergeCell ref="M20:N20"/>
    <mergeCell ref="E6:H6"/>
    <mergeCell ref="E12:K12"/>
    <mergeCell ref="C17:J17"/>
    <mergeCell ref="A20:B20"/>
    <mergeCell ref="D20:E20"/>
    <mergeCell ref="F20:H20"/>
    <mergeCell ref="I20:J20"/>
  </mergeCells>
  <pageMargins left="0.7" right="0.7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DISCOUNT PERCENTAGE</vt:lpstr>
      <vt:lpstr>CATEGORY 1</vt:lpstr>
      <vt:lpstr>CATEGORY 2</vt:lpstr>
      <vt:lpstr>CATEGORY 3</vt:lpstr>
      <vt:lpstr>CATEGORY 4</vt:lpstr>
      <vt:lpstr>CATEGORY 5</vt:lpstr>
      <vt:lpstr>'CATEGORY 3'!Print_Area</vt:lpstr>
      <vt:lpstr>'CATEGORY 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Bradley</dc:creator>
  <cp:lastModifiedBy>Lindquist, Jim</cp:lastModifiedBy>
  <cp:lastPrinted>2021-05-13T19:38:07Z</cp:lastPrinted>
  <dcterms:created xsi:type="dcterms:W3CDTF">2021-02-08T17:15:52Z</dcterms:created>
  <dcterms:modified xsi:type="dcterms:W3CDTF">2023-07-31T15:25:41Z</dcterms:modified>
</cp:coreProperties>
</file>