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24226"/>
  <mc:AlternateContent xmlns:mc="http://schemas.openxmlformats.org/markup-compatibility/2006">
    <mc:Choice Requires="x15">
      <x15ac:absPath xmlns:x15ac="http://schemas.microsoft.com/office/spreadsheetml/2010/11/ac" url="https://mygainwell.sharepoint.com/teams/1553TeamName/1553 Proposal Files/Proposal Management/FINAL 04 30 24 RFP Response Files_Proposal Bid Mgt. Teams Only/"/>
    </mc:Choice>
  </mc:AlternateContent>
  <xr:revisionPtr revIDLastSave="6" documentId="8_{04A4DC84-E293-4B18-B9A4-913570AD8C10}" xr6:coauthVersionLast="47" xr6:coauthVersionMax="47" xr10:uidLastSave="{9FC2219B-5584-47EF-8C94-8F429FCD6D39}"/>
  <workbookProtection workbookAlgorithmName="SHA-512" workbookHashValue="GZ5f8fpswlTX7N3BcsQo0emqCQown7/EjK373tOpehMYtNC2EDOu///gtLd6VFbcAPHOiaQfs8fiU8rdo0j+gA==" workbookSaltValue="NQtckmQUcdAy3uf52OOxyg==" workbookSpinCount="100000" lockStructure="1"/>
  <bookViews>
    <workbookView xWindow="-108" yWindow="-108" windowWidth="23256" windowHeight="12576" tabRatio="827" activeTab="1" xr2:uid="{00000000-000D-0000-FFFF-FFFF00000000}"/>
  </bookViews>
  <sheets>
    <sheet name="Instructions" sheetId="13" r:id="rId1"/>
    <sheet name="Cost Worksheet" sheetId="14" r:id="rId2"/>
    <sheet name="Scoring Formula" sheetId="15"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104" i="14" l="1"/>
  <c r="T103" i="14"/>
  <c r="R103" i="14"/>
  <c r="P102" i="14"/>
  <c r="L92" i="14"/>
  <c r="K94" i="14" s="1"/>
  <c r="J92" i="14"/>
  <c r="I94" i="14" s="1"/>
  <c r="H88" i="14"/>
  <c r="G90" i="14" s="1"/>
  <c r="F88" i="14"/>
  <c r="E90" i="14" s="1"/>
  <c r="V74" i="14"/>
  <c r="U76" i="14" s="1"/>
  <c r="T70" i="14"/>
  <c r="S72" i="14" s="1"/>
  <c r="P66" i="14"/>
  <c r="O68" i="14" s="1"/>
  <c r="N66" i="14"/>
  <c r="M68" i="14" s="1"/>
  <c r="L57" i="14"/>
  <c r="K59" i="14" s="1"/>
  <c r="J57" i="14"/>
  <c r="I59" i="14" s="1"/>
  <c r="H53" i="14"/>
  <c r="G55" i="14" s="1"/>
  <c r="F53" i="14"/>
  <c r="E55" i="14" s="1"/>
  <c r="X40" i="14"/>
  <c r="W42" i="14" s="1"/>
  <c r="V40" i="14"/>
  <c r="U42" i="14" s="1"/>
  <c r="T36" i="14"/>
  <c r="S38" i="14" s="1"/>
  <c r="R36" i="14"/>
  <c r="Q38" i="14" s="1"/>
  <c r="P32" i="14"/>
  <c r="O34" i="14" s="1"/>
  <c r="N32" i="14"/>
  <c r="M34" i="14" s="1"/>
  <c r="H105" i="14"/>
  <c r="F105" i="14"/>
  <c r="X104" i="14"/>
  <c r="X103" i="14"/>
  <c r="R102" i="14"/>
  <c r="P92" i="14"/>
  <c r="O94" i="14" s="1"/>
  <c r="N92" i="14"/>
  <c r="M94" i="14" s="1"/>
  <c r="L88" i="14"/>
  <c r="K90" i="14" s="1"/>
  <c r="H84" i="14"/>
  <c r="G86" i="14" s="1"/>
  <c r="F84" i="14"/>
  <c r="E86" i="14" s="1"/>
  <c r="X74" i="14"/>
  <c r="W76" i="14" s="1"/>
  <c r="X70" i="14"/>
  <c r="W72" i="14" s="1"/>
  <c r="V70" i="14"/>
  <c r="U72" i="14" s="1"/>
  <c r="T66" i="14"/>
  <c r="S68" i="14" s="1"/>
  <c r="R66" i="14"/>
  <c r="Q68" i="14" s="1"/>
  <c r="N57" i="14"/>
  <c r="M59" i="14" s="1"/>
  <c r="L53" i="14"/>
  <c r="K55" i="14" s="1"/>
  <c r="J53" i="14"/>
  <c r="I55" i="14" s="1"/>
  <c r="H49" i="14"/>
  <c r="G51" i="14" s="1"/>
  <c r="F49" i="14"/>
  <c r="E51" i="14" s="1"/>
  <c r="X36" i="14"/>
  <c r="W38" i="14" s="1"/>
  <c r="V36" i="14"/>
  <c r="U38" i="14" s="1"/>
  <c r="T32" i="14"/>
  <c r="S34" i="14" s="1"/>
  <c r="R32" i="14"/>
  <c r="Q34" i="14" s="1"/>
  <c r="R105" i="14"/>
  <c r="L102" i="14"/>
  <c r="J102" i="14"/>
  <c r="H103" i="14"/>
  <c r="N102" i="14"/>
  <c r="X88" i="14"/>
  <c r="W90" i="14" s="1"/>
  <c r="V88" i="14"/>
  <c r="U90" i="14" s="1"/>
  <c r="X84" i="14"/>
  <c r="W86" i="14" s="1"/>
  <c r="V84" i="14"/>
  <c r="U86" i="14" s="1"/>
  <c r="R74" i="14"/>
  <c r="Q76" i="14" s="1"/>
  <c r="X66" i="14"/>
  <c r="W68" i="14" s="1"/>
  <c r="L66" i="14"/>
  <c r="K68" i="14" s="1"/>
  <c r="F66" i="14"/>
  <c r="E68" i="14" s="1"/>
  <c r="X57" i="14"/>
  <c r="W59" i="14" s="1"/>
  <c r="R57" i="14"/>
  <c r="Q59" i="14" s="1"/>
  <c r="V53" i="14"/>
  <c r="U55" i="14" s="1"/>
  <c r="R53" i="14"/>
  <c r="Q55" i="14" s="1"/>
  <c r="X49" i="14"/>
  <c r="W51" i="14" s="1"/>
  <c r="R49" i="14"/>
  <c r="Q51" i="14" s="1"/>
  <c r="N49" i="14"/>
  <c r="M51" i="14" s="1"/>
  <c r="L49" i="14"/>
  <c r="K51" i="14" s="1"/>
  <c r="N40" i="14"/>
  <c r="M42" i="14" s="1"/>
  <c r="L40" i="14"/>
  <c r="K42" i="14" s="1"/>
  <c r="N36" i="14"/>
  <c r="M38" i="14" s="1"/>
  <c r="J36" i="14"/>
  <c r="I38" i="14" s="1"/>
  <c r="H36" i="14"/>
  <c r="G38" i="14" s="1"/>
  <c r="F36" i="14"/>
  <c r="E38" i="14" s="1"/>
  <c r="V32" i="14"/>
  <c r="U34" i="14" s="1"/>
  <c r="L32" i="14"/>
  <c r="K34" i="14" s="1"/>
  <c r="H32" i="14"/>
  <c r="G34" i="14" s="1"/>
  <c r="D21" i="14"/>
  <c r="D23" i="14"/>
  <c r="D20" i="14"/>
  <c r="C114" i="14"/>
  <c r="C115" i="14"/>
  <c r="C116" i="14"/>
  <c r="D22" i="14"/>
  <c r="D24" i="14"/>
  <c r="F32" i="14"/>
  <c r="E34" i="14" s="1"/>
  <c r="J32" i="14"/>
  <c r="I34" i="14" s="1"/>
  <c r="X32" i="14"/>
  <c r="W34" i="14" s="1"/>
  <c r="L36" i="14"/>
  <c r="K38" i="14"/>
  <c r="P36" i="14"/>
  <c r="O38" i="14" s="1"/>
  <c r="F40" i="14"/>
  <c r="E42" i="14" s="1"/>
  <c r="H40" i="14"/>
  <c r="G42" i="14" s="1"/>
  <c r="J40" i="14"/>
  <c r="I42" i="14" s="1"/>
  <c r="P40" i="14"/>
  <c r="O42" i="14" s="1"/>
  <c r="R40" i="14"/>
  <c r="Q42" i="14" s="1"/>
  <c r="T40" i="14"/>
  <c r="S42" i="14" s="1"/>
  <c r="J49" i="14"/>
  <c r="I51" i="14" s="1"/>
  <c r="P49" i="14"/>
  <c r="O51" i="14" s="1"/>
  <c r="T49" i="14"/>
  <c r="S51" i="14" s="1"/>
  <c r="V49" i="14"/>
  <c r="U51" i="14" s="1"/>
  <c r="N53" i="14"/>
  <c r="M55" i="14" s="1"/>
  <c r="P53" i="14"/>
  <c r="O55" i="14"/>
  <c r="T53" i="14"/>
  <c r="S55" i="14"/>
  <c r="X53" i="14"/>
  <c r="W55" i="14" s="1"/>
  <c r="F57" i="14"/>
  <c r="E59" i="14" s="1"/>
  <c r="H57" i="14"/>
  <c r="G59" i="14" s="1"/>
  <c r="P57" i="14"/>
  <c r="O59" i="14" s="1"/>
  <c r="T57" i="14"/>
  <c r="S59" i="14" s="1"/>
  <c r="V57" i="14"/>
  <c r="U59" i="14" s="1"/>
  <c r="H66" i="14"/>
  <c r="G68" i="14" s="1"/>
  <c r="J66" i="14"/>
  <c r="I68" i="14" s="1"/>
  <c r="V66" i="14"/>
  <c r="U68" i="14" s="1"/>
  <c r="F70" i="14"/>
  <c r="E72" i="14" s="1"/>
  <c r="H70" i="14"/>
  <c r="G72" i="14" s="1"/>
  <c r="J70" i="14"/>
  <c r="I72" i="14" s="1"/>
  <c r="L70" i="14"/>
  <c r="K72" i="14" s="1"/>
  <c r="N70" i="14"/>
  <c r="M72" i="14" s="1"/>
  <c r="P70" i="14"/>
  <c r="O72" i="14" s="1"/>
  <c r="R70" i="14"/>
  <c r="Q72" i="14" s="1"/>
  <c r="F74" i="14"/>
  <c r="E76" i="14" s="1"/>
  <c r="H74" i="14"/>
  <c r="G76" i="14" s="1"/>
  <c r="J74" i="14"/>
  <c r="I76" i="14"/>
  <c r="L74" i="14"/>
  <c r="K76" i="14" s="1"/>
  <c r="N74" i="14"/>
  <c r="M76" i="14" s="1"/>
  <c r="P74" i="14"/>
  <c r="O76" i="14" s="1"/>
  <c r="T74" i="14"/>
  <c r="S76" i="14" s="1"/>
  <c r="J84" i="14"/>
  <c r="I86" i="14"/>
  <c r="L84" i="14"/>
  <c r="K86" i="14" s="1"/>
  <c r="N84" i="14"/>
  <c r="M86" i="14" s="1"/>
  <c r="P84" i="14"/>
  <c r="O86" i="14" s="1"/>
  <c r="R84" i="14"/>
  <c r="Q86" i="14" s="1"/>
  <c r="T84" i="14"/>
  <c r="S86" i="14" s="1"/>
  <c r="J88" i="14"/>
  <c r="I90" i="14" s="1"/>
  <c r="N88" i="14"/>
  <c r="M90" i="14" s="1"/>
  <c r="P88" i="14"/>
  <c r="O90" i="14" s="1"/>
  <c r="R88" i="14"/>
  <c r="Q90" i="14"/>
  <c r="T88" i="14"/>
  <c r="S90" i="14" s="1"/>
  <c r="F92" i="14"/>
  <c r="E94" i="14" s="1"/>
  <c r="H92" i="14"/>
  <c r="G94" i="14"/>
  <c r="R92" i="14"/>
  <c r="Q94" i="14" s="1"/>
  <c r="T92" i="14"/>
  <c r="S94" i="14" s="1"/>
  <c r="V92" i="14"/>
  <c r="U94" i="14" s="1"/>
  <c r="X92" i="14"/>
  <c r="W94" i="14" s="1"/>
  <c r="F102" i="14"/>
  <c r="X105" i="14"/>
  <c r="T105" i="14"/>
  <c r="P105" i="14"/>
  <c r="L105" i="14"/>
  <c r="T104" i="14"/>
  <c r="P104" i="14"/>
  <c r="L104" i="14"/>
  <c r="H104" i="14"/>
  <c r="P103" i="14"/>
  <c r="L103" i="14"/>
  <c r="X102" i="14"/>
  <c r="T102" i="14"/>
  <c r="H102" i="14"/>
  <c r="V102" i="14"/>
  <c r="V105" i="14"/>
  <c r="N105" i="14"/>
  <c r="J105" i="14"/>
  <c r="R104" i="14"/>
  <c r="N104" i="14"/>
  <c r="J104" i="14"/>
  <c r="F104" i="14"/>
  <c r="V103" i="14"/>
  <c r="N103" i="14"/>
  <c r="J103" i="14"/>
  <c r="F103" i="14"/>
  <c r="Y104" i="14" l="1"/>
  <c r="Y105" i="14"/>
  <c r="Y103" i="14"/>
  <c r="Y102" i="14"/>
  <c r="Y94" i="14"/>
  <c r="Z94" i="14" s="1"/>
  <c r="Y90" i="14"/>
  <c r="Z90" i="14" s="1"/>
  <c r="Y86" i="14"/>
  <c r="Z86" i="14" s="1"/>
  <c r="Y76" i="14"/>
  <c r="Z76" i="14" s="1"/>
  <c r="Y72" i="14"/>
  <c r="Z72" i="14" s="1"/>
  <c r="Y68" i="14"/>
  <c r="Z68" i="14" s="1"/>
  <c r="Y59" i="14"/>
  <c r="Z59" i="14" s="1"/>
  <c r="Y55" i="14"/>
  <c r="Z55" i="14" s="1"/>
  <c r="Y51" i="14"/>
  <c r="Z51" i="14" s="1"/>
  <c r="Y42" i="14"/>
  <c r="Z42" i="14" s="1"/>
  <c r="Y38" i="14"/>
  <c r="Z38" i="14" s="1"/>
  <c r="Y34" i="14"/>
  <c r="Z34" i="14" s="1"/>
  <c r="D25" i="14"/>
  <c r="Y106" i="14" l="1"/>
  <c r="F14" i="14"/>
</calcChain>
</file>

<file path=xl/sharedStrings.xml><?xml version="1.0" encoding="utf-8"?>
<sst xmlns="http://schemas.openxmlformats.org/spreadsheetml/2006/main" count="551" uniqueCount="135">
  <si>
    <t>State of Georgia</t>
  </si>
  <si>
    <t>In Conjunction with NASPO ValuePoint</t>
  </si>
  <si>
    <t>Electronic Request for Proposals ("eRFP")</t>
  </si>
  <si>
    <t>eRFP (Event) Number: 41900-DCH0000136</t>
  </si>
  <si>
    <t>Event Name: Pharmacy Benefit Services</t>
  </si>
  <si>
    <t>Attachment X - Pharmacy FWA Audit Services Cost Worksheet</t>
  </si>
  <si>
    <t>Instructions for Supplier</t>
  </si>
  <si>
    <r>
      <rPr>
        <sz val="11"/>
        <color rgb="FF000000"/>
        <rFont val="Arial"/>
        <family val="2"/>
      </rPr>
      <t xml:space="preserve">
Suppliers are bidding on the Design, Development and Implementation (DDI), monthly Operations and Maintenance (O&amp;M) costs, and additional program support the Supplier will charge to administer the Pharmacy Fraud, Waste and Abuse (FWA) Audit Services as described in the eRFP. Please refer to the instructions below, Attachment A eRFP document "Section 5, Cost Proposal," Attachment C - Common Scope Requirements and Security Standards, and Attachment H - Pharmacy Fraud, Waste and Abuse Audit</t>
    </r>
    <r>
      <rPr>
        <sz val="11"/>
        <color rgb="FFFF0000"/>
        <rFont val="Arial"/>
        <family val="2"/>
      </rPr>
      <t xml:space="preserve"> </t>
    </r>
    <r>
      <rPr>
        <sz val="11"/>
        <color rgb="FF000000"/>
        <rFont val="Arial"/>
        <family val="2"/>
      </rPr>
      <t>Services Scope of Work for details describing the scope to be provided before completing this Cost Worksheet.</t>
    </r>
  </si>
  <si>
    <t>Supplier shall provide firm/fixed pricing for the service(s) and deliverables for which a response is being submitted to as described in the eRFP.</t>
  </si>
  <si>
    <t>Suppliers shall complete the Cost Proposal worksheet using the cells highlighted in yellow.</t>
  </si>
  <si>
    <t>Suppliers shall not modify any cells in the spreadsheet other than those highlighted yellow. The other cells are fixed or will calculate automatically.</t>
  </si>
  <si>
    <t>Suppliers shall not modify the formulas in the worksheets.</t>
  </si>
  <si>
    <t>Suppliers shall insert 0 in any yellow highlighted cells that are not applicable or for which the proposed cost is zero ($0).</t>
  </si>
  <si>
    <t xml:space="preserve">Instructions for Adjusting Costs One or More Years After the Effective Date of the Master Agreement  </t>
  </si>
  <si>
    <t xml:space="preserve">For Participating Addenda signed one year or more years after the Effective Date of the Master Agreement, the cost will be adjusted using the Consumer Price Index Urban (CPI-U) to account for economic changes that may impact cost. </t>
  </si>
  <si>
    <t>CPI-U for United States Adjustment Factor Calculation:</t>
  </si>
  <si>
    <t>CPI-U Index for the month and year of the execution of a Participating Addendum</t>
  </si>
  <si>
    <t>Less the CPI-U Index for the month and year of the Effective Date of the Master Agreement</t>
  </si>
  <si>
    <t>Equals Index Point Change</t>
  </si>
  <si>
    <t>Divided by CPI-U Index B: C/B = D</t>
  </si>
  <si>
    <t>Result multiplied by 100: D*100 = E: Equals CPI-U Inflation Percentage</t>
  </si>
  <si>
    <t> </t>
  </si>
  <si>
    <t>Steps to Adjust Costs for CPI-U</t>
  </si>
  <si>
    <t>Follow the link below to access the CPI-U data.</t>
  </si>
  <si>
    <t>https://www.bls.gov/cpi/tables/supplemental-files/home.htm</t>
  </si>
  <si>
    <t>Select, download and save the file with the most recently published CPI-U data that is available for the month the Participating Addendum is signed. (Also find and select the CPI-U for when the Master Agreement was originally executed). Use the “All Items” CPI-U “Unadjusted indexes” values instead of the “Seasonally adjusted indexes” values.</t>
  </si>
  <si>
    <t>Enter the CPI-U value from the previous step in field C82 "CPI-U for Participating Addendum Date."</t>
  </si>
  <si>
    <t xml:space="preserve">Enter the CPI-U value for the month of the Effective Date of the Master Agreement in C81 "CPI-U for Master Agreement Date MM/DD/20YY." </t>
  </si>
  <si>
    <t>The “CPI-U Inflation Percentage” will be calculated automatically based on the values from steps 3 and 4. This will also automatically update all the CPI-U Adjusted Price fields in the cost tables.</t>
  </si>
  <si>
    <t>CPI-U Adjusted Prices will be subject to negotiation upon execution of a Participating Addendum.</t>
  </si>
  <si>
    <t xml:space="preserve"> </t>
  </si>
  <si>
    <t>SUPPLIER LEGAL ENTITY NAME:</t>
  </si>
  <si>
    <t>SUPPLIER REPRESENTATIVE NAME:</t>
  </si>
  <si>
    <t>SUPPLIER REPRESENTATIVE TITLE:</t>
  </si>
  <si>
    <t>DATE:</t>
  </si>
  <si>
    <t>Table A</t>
  </si>
  <si>
    <t>Instructions: Please enter the costs to implement your services and/or Solution.</t>
  </si>
  <si>
    <t>Service Design, Development, and Implementation (DDI) Cost</t>
  </si>
  <si>
    <t>Initial Cost</t>
  </si>
  <si>
    <t>CPI-U Adjusted Cost</t>
  </si>
  <si>
    <t>Project Planning and Startup</t>
  </si>
  <si>
    <t>Design, Development, and Testing</t>
  </si>
  <si>
    <t>Operational Readiness and Production Cutover</t>
  </si>
  <si>
    <t>Training</t>
  </si>
  <si>
    <t>Acceptance, Deployment</t>
  </si>
  <si>
    <t>Total DDI Costs:</t>
  </si>
  <si>
    <t>Table B.1</t>
  </si>
  <si>
    <r>
      <t xml:space="preserve">Desk Audit Administrative Fee 
</t>
    </r>
    <r>
      <rPr>
        <sz val="12"/>
        <color rgb="FF000000"/>
        <rFont val="Arial"/>
        <family val="2"/>
      </rPr>
      <t>The monthly administration fee should include all the O&amp;M costs to provide the Desk Audit services required as described in the scope of work.</t>
    </r>
  </si>
  <si>
    <t>Year 1</t>
  </si>
  <si>
    <t>Year 2</t>
  </si>
  <si>
    <t>Year 3</t>
  </si>
  <si>
    <t>Year 4</t>
  </si>
  <si>
    <t>Year 5</t>
  </si>
  <si>
    <t>Year 6</t>
  </si>
  <si>
    <t>Year 7</t>
  </si>
  <si>
    <t>Year 8</t>
  </si>
  <si>
    <t>Year 9</t>
  </si>
  <si>
    <t>Year 10</t>
  </si>
  <si>
    <t>10-Year Total for Pharmacy Fraud, Waste and Abuse Audit Services O&amp;M Desk Audit Administration</t>
  </si>
  <si>
    <t>For Informational Purposes Only
Annual Average Desk Audit Administration Cost</t>
  </si>
  <si>
    <t>Initial Rate</t>
  </si>
  <si>
    <t>CPI-U Adjusted Rate</t>
  </si>
  <si>
    <t>Tier 1 Desk Audit Monthly Administrative Fee</t>
  </si>
  <si>
    <t>To support a maximum of 1,500 Desk Audits per Year</t>
  </si>
  <si>
    <t>Total Monthly Cost</t>
  </si>
  <si>
    <t>X 12</t>
  </si>
  <si>
    <t>months</t>
  </si>
  <si>
    <t xml:space="preserve">Tier 1 Evaluation Cost </t>
  </si>
  <si>
    <t>Tier 2 Desk Audit Monthly Administrative Fee</t>
  </si>
  <si>
    <t xml:space="preserve">Tier 2 Evaluation Cost </t>
  </si>
  <si>
    <t>Tier 3 Desk Audit Monthly Administrative Fee</t>
  </si>
  <si>
    <t>Tier 3 Evaluation Cost</t>
  </si>
  <si>
    <t>Table B.2</t>
  </si>
  <si>
    <r>
      <t xml:space="preserve">Field Audit Administrative Fee 
</t>
    </r>
    <r>
      <rPr>
        <sz val="12"/>
        <color rgb="FF000000"/>
        <rFont val="Arial"/>
        <family val="2"/>
      </rPr>
      <t>The monthly administration fee should include all the O&amp;M costs to provide the Field Audit services required as described in the scope of work.</t>
    </r>
  </si>
  <si>
    <t>10-Year Total for Pharmacy Fraud, Waste and Abuse Audit Services O&amp;M Field Audit Administration</t>
  </si>
  <si>
    <t>For Informational Purposes Only
Annual Average Field Audit Administration Cost</t>
  </si>
  <si>
    <t>Tier 1 Field Audit Monthly Administrative Fee</t>
  </si>
  <si>
    <t>To support a maximum of 150 Field Audits per Year</t>
  </si>
  <si>
    <t>Tier 2 Field Audit Monthly Administrative Fee</t>
  </si>
  <si>
    <t>To support between 151-300 Field Audits per Year</t>
  </si>
  <si>
    <t>Tier 3 Field Audit Monthly Administrative Fee</t>
  </si>
  <si>
    <t>Table B.3</t>
  </si>
  <si>
    <r>
      <t xml:space="preserve">Concurrent Audit Administrative Fee 
</t>
    </r>
    <r>
      <rPr>
        <sz val="12"/>
        <color rgb="FF000000"/>
        <rFont val="Arial"/>
        <family val="2"/>
      </rPr>
      <t>The monthly administration fee should include all the O&amp;M costs to provide the Field Audit services required as described in the scope of work.</t>
    </r>
  </si>
  <si>
    <t>10-Year Total for Pharmacy Fraud, Waste and Abuse Audit Services O&amp;M Concurrent Audit Administration</t>
  </si>
  <si>
    <t>For Informational Purposes Only
Annual Average Concurrent Audit Administration Cost</t>
  </si>
  <si>
    <t>Tier 1 Concurrent Audit Monthly Administrative Fee</t>
  </si>
  <si>
    <t>To support a maximum of 15,000 Concurrent Audits per Year</t>
  </si>
  <si>
    <t>Tier 2 Concurrent Audit Monthly Administrative Fee</t>
  </si>
  <si>
    <t>Tier 3 Concurrent Audit Monthly Administrative Fee</t>
  </si>
  <si>
    <t>Table B.4</t>
  </si>
  <si>
    <r>
      <t xml:space="preserve">Pharmacy Lock In (PLI) Administrative Fee 
</t>
    </r>
    <r>
      <rPr>
        <sz val="12"/>
        <color rgb="FF000000"/>
        <rFont val="Arial"/>
        <family val="2"/>
      </rPr>
      <t>The monthly administration fee should include all the O&amp;M costs to provide the PLI services required as described in the scope of work.</t>
    </r>
  </si>
  <si>
    <t>10-Year Total for Pharmacy Fraud, Waste and Abuse Audit Services O&amp;M PLI Services Administration</t>
  </si>
  <si>
    <t>For Informational Purposes Only
Annual Average PLI Services Administration Cost</t>
  </si>
  <si>
    <t>Tier 1 PLI Services Monthly Administrative Fee</t>
  </si>
  <si>
    <t xml:space="preserve">For a PLI program with a maximum of 100 Active Members </t>
  </si>
  <si>
    <t>Tier 2 PLI Services Monthly Administrative Fee</t>
  </si>
  <si>
    <t>For a PLI program with 101-250 Active Members</t>
  </si>
  <si>
    <t>For a PLI program with greater than 250 Active Members</t>
  </si>
  <si>
    <t xml:space="preserve">Table C </t>
  </si>
  <si>
    <t>Instructions: Complete the section below by entering the Hourly Rate in the yellow boxes for each identified Role. As may be requested by the State on a case by case basis and agreed upon by the Contractor, the Contractor will provide ad hoc services related to potential tasks as described below.
Note: These charges will only be billed for project-related services not specified in the eRFP and requested by the State for such services in writing. The total cost for all State requested and approved projects shall not exceed the amount indicated by the State in its Participating Addendum. The proposed costs will not be evaluated as part of the total contract value.</t>
  </si>
  <si>
    <t>Ad Hoc Professional Services</t>
  </si>
  <si>
    <t>10-Year Average of Hourly Rates</t>
  </si>
  <si>
    <t>Role</t>
  </si>
  <si>
    <t>Potential Responsibilities</t>
  </si>
  <si>
    <t>Initial Hourly Rate</t>
  </si>
  <si>
    <t>Business Analyst</t>
  </si>
  <si>
    <t>Evaluates business processes, anticipating requirements, uncovering areas for improvement, and developing and implementing Solutions.</t>
  </si>
  <si>
    <t>Senior Developer</t>
  </si>
  <si>
    <t>Responsible for designing, testing, and implementing new and updated software programs.</t>
  </si>
  <si>
    <t>Developer</t>
  </si>
  <si>
    <t>Responsible for developing, coding, installing, and maintaining software systems.</t>
  </si>
  <si>
    <t>Quality assurance/Test</t>
  </si>
  <si>
    <t>Works with the development team to debug code, correct errors, and troubleshoot any issues with software code.</t>
  </si>
  <si>
    <t>Total Ad Hoc Professional Services Cost (Sum of 10-Year Average of Hourly Rates for all Identified Roles)</t>
  </si>
  <si>
    <t>Table D</t>
  </si>
  <si>
    <t>Consumer Price Index Urban (CPI-U) Adjustment:</t>
  </si>
  <si>
    <t>A. CPI-U for Master Agreement Date MM/DD/20YY:</t>
  </si>
  <si>
    <t>B. CPI-U for Participating Addendum Date:</t>
  </si>
  <si>
    <t>C. Index Point Change equals B minus A:</t>
  </si>
  <si>
    <t>D. Equals C divided by A:</t>
  </si>
  <si>
    <t>E. CPI-U Inflation Percentage equals B plus 1.00:</t>
  </si>
  <si>
    <t>Cost Scoring Formula</t>
  </si>
  <si>
    <t xml:space="preserve">
The Supplier deemed to have the most competitive cost response overall, as determined by the Lead State, will receive the maximum score for the cost criteria. As a general rule, other Suppliers’ cost responses will receive a percentage of the maximum score based on the percentage differential between the most competitive cost proposal and the specific proposal in question. This cost scoring can be accomplished using the following formula:</t>
  </si>
  <si>
    <t xml:space="preserve">
L/R x P = Z
L = Price of the Supplier's response with the lowest cost.
R = Total cost of the Proposal being ranked.
P = Total points available for cost scoring.
Z = Assigned Points.</t>
  </si>
  <si>
    <r>
      <t xml:space="preserve">EXAMPLE </t>
    </r>
    <r>
      <rPr>
        <sz val="11"/>
        <color rgb="FF000000"/>
        <rFont val="Arial"/>
        <family val="2"/>
      </rPr>
      <t xml:space="preserve"> - The Lead State receives responses from two Suppliers on an RFP.  The RFP assigned 700 possible points for technical scores and 300 possible points for cost scores. Supplier A's cost proposal is $50,000. Supplier B's cost proposal is $55,000. As Supplier A offered the lowest cost, Supplier A receives 300 points. The issuing officer can calculate the number of cost points to assign to Supplier B's cost score by using the formula noted above. As shown below, Supplier B's total cost score is 272.7 points.
L/R x P = Z
($50,000/$55,000) x 300 = Z
.909 x 300 = Z
</t>
    </r>
    <r>
      <rPr>
        <b/>
        <sz val="11"/>
        <color rgb="FF000000"/>
        <rFont val="Arial"/>
        <family val="2"/>
      </rPr>
      <t>272.7 = Z</t>
    </r>
  </si>
  <si>
    <t>To support between 1,501-3,000 Desk Audits per Year</t>
  </si>
  <si>
    <t>To support  between 15,001-30,000 Concurrent Audits per Year</t>
  </si>
  <si>
    <t>To support a minimum of 3,001 Desk Audits per Year</t>
  </si>
  <si>
    <t>To support a minimum of 301 Field Audits per Year</t>
  </si>
  <si>
    <t>To support a minimum of 30,001 Concurrent Audits per Year</t>
  </si>
  <si>
    <t>TOTAL EVALUATION COST AMOUNT (Sum of Evaluation Costs Below, including Table A and all Tiers of Tables B.1-B.4):</t>
  </si>
  <si>
    <t>For evaluation purposes, the total cost will be determined by the value found in D14 which is comprised of the total DDI (Table A) and O&amp;M (including all Tiers of Tables B.1, B.2, B.3, and B.4) Costs over a period of ten (10) years.</t>
  </si>
  <si>
    <t>Gainwell Technologies LLC</t>
  </si>
  <si>
    <t>Timothy Nolan</t>
  </si>
  <si>
    <t xml:space="preserve">Vice President, Product Management Growth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</si>
</sst>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164" formatCode="_([$$-409]* #,##0.00_);_([$$-409]* \(#,##0.00\);_([$$-409]* &quot;-&quot;??_);_(@_)"/>
    <numFmt numFmtId="165" formatCode="\=\ &quot;$&quot;\ #,##0"/>
    <numFmt numFmtId="166" formatCode="0.000000"/>
    <numFmt numFmtId="167" formatCode="&quot;$&quot;#,##0.00"/>
    <numFmt numFmtId="168" formatCode="\=&quot;$&quot;#,##0"/>
  </numFmts>
  <fonts count="31" x14ac:knownFonts="1">
    <font>
      <sz val="11"/>
      <color theme="1"/>
      <name val="Calibri"/>
      <family val="2"/>
      <scheme val="minor"/>
    </font>
    <font>
      <b/>
      <sz val="14"/>
      <name val="Arial"/>
      <family val="2"/>
    </font>
    <font>
      <b/>
      <sz val="12"/>
      <name val="Arial"/>
      <family val="2"/>
    </font>
    <font>
      <sz val="11"/>
      <color theme="1"/>
      <name val="Calibri"/>
      <family val="2"/>
      <scheme val="minor"/>
    </font>
    <font>
      <b/>
      <sz val="11"/>
      <color theme="1"/>
      <name val="Arial"/>
      <family val="2"/>
    </font>
    <font>
      <sz val="11"/>
      <name val="Calibri"/>
      <family val="2"/>
      <scheme val="minor"/>
    </font>
    <font>
      <b/>
      <sz val="14"/>
      <color theme="1"/>
      <name val="Arial"/>
      <family val="2"/>
    </font>
    <font>
      <sz val="14"/>
      <color theme="1"/>
      <name val="Calibri"/>
      <family val="2"/>
      <scheme val="minor"/>
    </font>
    <font>
      <b/>
      <sz val="72"/>
      <color rgb="FFFF0000"/>
      <name val="Calibri"/>
      <family val="2"/>
      <scheme val="minor"/>
    </font>
    <font>
      <b/>
      <sz val="12"/>
      <color theme="1"/>
      <name val="Arial"/>
      <family val="2"/>
    </font>
    <font>
      <sz val="11"/>
      <color rgb="FF000000"/>
      <name val="Arial"/>
      <family val="2"/>
    </font>
    <font>
      <sz val="11"/>
      <color rgb="FFFF0000"/>
      <name val="Arial"/>
      <family val="2"/>
    </font>
    <font>
      <sz val="11"/>
      <name val="Arial"/>
      <family val="2"/>
    </font>
    <font>
      <b/>
      <sz val="11"/>
      <color rgb="FF000000"/>
      <name val="Arial"/>
      <family val="2"/>
    </font>
    <font>
      <sz val="12"/>
      <color rgb="FF000000"/>
      <name val="Arial"/>
      <family val="2"/>
    </font>
    <font>
      <b/>
      <sz val="14"/>
      <color rgb="FF000000"/>
      <name val="Arial"/>
      <family val="2"/>
    </font>
    <font>
      <b/>
      <sz val="11"/>
      <name val="Arial"/>
      <family val="2"/>
    </font>
    <font>
      <sz val="12"/>
      <color theme="1"/>
      <name val="Calibri"/>
      <family val="2"/>
      <scheme val="minor"/>
    </font>
    <font>
      <sz val="12"/>
      <color theme="1"/>
      <name val="Arial"/>
      <family val="2"/>
    </font>
    <font>
      <b/>
      <sz val="12"/>
      <color rgb="FF000000"/>
      <name val="Arial"/>
      <family val="2"/>
    </font>
    <font>
      <u/>
      <sz val="11"/>
      <color theme="10"/>
      <name val="Calibri"/>
      <family val="2"/>
      <scheme val="minor"/>
    </font>
    <font>
      <b/>
      <sz val="11"/>
      <color rgb="FF000000"/>
      <name val="Arial"/>
      <family val="2"/>
      <charset val="1"/>
    </font>
    <font>
      <sz val="11"/>
      <color rgb="FF000000"/>
      <name val="Arial"/>
      <family val="2"/>
      <charset val="1"/>
    </font>
    <font>
      <sz val="11"/>
      <color rgb="FF000000"/>
      <name val="Calibri"/>
      <family val="2"/>
    </font>
    <font>
      <u/>
      <sz val="11"/>
      <color theme="10"/>
      <name val="Arial"/>
      <family val="2"/>
    </font>
    <font>
      <b/>
      <sz val="10"/>
      <name val="Arial"/>
      <family val="2"/>
    </font>
    <font>
      <b/>
      <sz val="10"/>
      <color rgb="FF000000"/>
      <name val="Arial"/>
      <family val="2"/>
    </font>
    <font>
      <sz val="10"/>
      <color rgb="FF000000"/>
      <name val="Arial"/>
      <family val="2"/>
    </font>
    <font>
      <i/>
      <sz val="10"/>
      <color rgb="FF000000"/>
      <name val="Arial"/>
      <family val="2"/>
    </font>
    <font>
      <sz val="8"/>
      <name val="Calibri"/>
      <family val="2"/>
      <scheme val="minor"/>
    </font>
    <font>
      <b/>
      <sz val="16"/>
      <color theme="1"/>
      <name val="Arial"/>
      <family val="2"/>
    </font>
  </fonts>
  <fills count="17">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4" tint="0.39997558519241921"/>
        <bgColor indexed="64"/>
      </patternFill>
    </fill>
    <fill>
      <patternFill patternType="solid">
        <fgColor rgb="FFFFFF00"/>
        <bgColor indexed="64"/>
      </patternFill>
    </fill>
    <fill>
      <patternFill patternType="solid">
        <fgColor theme="4" tint="0.59999389629810485"/>
        <bgColor indexed="64"/>
      </patternFill>
    </fill>
    <fill>
      <patternFill patternType="solid">
        <fgColor theme="0" tint="-0.499984740745262"/>
        <bgColor indexed="64"/>
      </patternFill>
    </fill>
    <fill>
      <patternFill patternType="solid">
        <fgColor rgb="FFBFBFBF"/>
        <bgColor rgb="FF000000"/>
      </patternFill>
    </fill>
    <fill>
      <patternFill patternType="solid">
        <fgColor rgb="FFB8CCE4"/>
        <bgColor indexed="64"/>
      </patternFill>
    </fill>
    <fill>
      <patternFill patternType="solid">
        <fgColor rgb="FFB4C6E7"/>
        <bgColor indexed="64"/>
      </patternFill>
    </fill>
    <fill>
      <patternFill patternType="solid">
        <fgColor theme="7" tint="0.59999389629810485"/>
        <bgColor indexed="64"/>
      </patternFill>
    </fill>
    <fill>
      <patternFill patternType="solid">
        <fgColor theme="0" tint="-0.14999847407452621"/>
        <bgColor indexed="64"/>
      </patternFill>
    </fill>
    <fill>
      <patternFill patternType="solid">
        <fgColor rgb="FFB8CCE4"/>
        <bgColor rgb="FF000000"/>
      </patternFill>
    </fill>
    <fill>
      <patternFill patternType="solid">
        <fgColor rgb="FFDDEBF7"/>
        <bgColor rgb="FF000000"/>
      </patternFill>
    </fill>
    <fill>
      <patternFill patternType="solid">
        <fgColor rgb="FFFFFF00"/>
        <bgColor rgb="FF000000"/>
      </patternFill>
    </fill>
    <fill>
      <patternFill patternType="solid">
        <fgColor rgb="FF808080"/>
        <bgColor indexed="64"/>
      </patternFill>
    </fill>
  </fills>
  <borders count="64">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style="medium">
        <color rgb="FF000000"/>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000000"/>
      </left>
      <right style="medium">
        <color rgb="FF000000"/>
      </right>
      <top style="medium">
        <color indexed="64"/>
      </top>
      <bottom style="medium">
        <color indexed="64"/>
      </bottom>
      <diagonal/>
    </border>
    <border>
      <left style="medium">
        <color rgb="FF000000"/>
      </left>
      <right style="medium">
        <color rgb="FF000000"/>
      </right>
      <top style="medium">
        <color indexed="64"/>
      </top>
      <bottom style="medium">
        <color rgb="FF000000"/>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indexed="64"/>
      </left>
      <right/>
      <top style="medium">
        <color indexed="64"/>
      </top>
      <bottom style="medium">
        <color indexed="64"/>
      </bottom>
      <diagonal/>
    </border>
    <border>
      <left/>
      <right/>
      <top style="medium">
        <color rgb="FF000000"/>
      </top>
      <bottom/>
      <diagonal/>
    </border>
    <border>
      <left style="medium">
        <color rgb="FF000000"/>
      </left>
      <right style="medium">
        <color rgb="FF000000"/>
      </right>
      <top/>
      <bottom style="medium">
        <color rgb="FF000000"/>
      </bottom>
      <diagonal/>
    </border>
    <border>
      <left style="medium">
        <color indexed="64"/>
      </left>
      <right style="medium">
        <color indexed="64"/>
      </right>
      <top style="thin">
        <color indexed="64"/>
      </top>
      <bottom style="medium">
        <color indexed="64"/>
      </bottom>
      <diagonal/>
    </border>
    <border>
      <left style="medium">
        <color rgb="FF000000"/>
      </left>
      <right style="medium">
        <color rgb="FF000000"/>
      </right>
      <top/>
      <bottom/>
      <diagonal/>
    </border>
    <border>
      <left style="thin">
        <color indexed="64"/>
      </left>
      <right style="medium">
        <color rgb="FF000000"/>
      </right>
      <top style="medium">
        <color rgb="FF000000"/>
      </top>
      <bottom style="medium">
        <color indexed="64"/>
      </bottom>
      <diagonal/>
    </border>
    <border>
      <left style="medium">
        <color rgb="FF000000"/>
      </left>
      <right style="thin">
        <color indexed="64"/>
      </right>
      <top style="thin">
        <color indexed="64"/>
      </top>
      <bottom style="thin">
        <color indexed="64"/>
      </bottom>
      <diagonal/>
    </border>
    <border>
      <left style="thin">
        <color indexed="64"/>
      </left>
      <right style="medium">
        <color rgb="FF000000"/>
      </right>
      <top style="thin">
        <color indexed="64"/>
      </top>
      <bottom style="thin">
        <color indexed="64"/>
      </bottom>
      <diagonal/>
    </border>
    <border>
      <left style="thin">
        <color indexed="64"/>
      </left>
      <right style="medium">
        <color rgb="FF000000"/>
      </right>
      <top style="thin">
        <color indexed="64"/>
      </top>
      <bottom/>
      <diagonal/>
    </border>
    <border>
      <left style="medium">
        <color rgb="FF000000"/>
      </left>
      <right style="thin">
        <color indexed="64"/>
      </right>
      <top style="thin">
        <color indexed="64"/>
      </top>
      <bottom style="medium">
        <color rgb="FF000000"/>
      </bottom>
      <diagonal/>
    </border>
    <border>
      <left style="thin">
        <color indexed="64"/>
      </left>
      <right style="medium">
        <color rgb="FF000000"/>
      </right>
      <top style="thin">
        <color indexed="64"/>
      </top>
      <bottom style="medium">
        <color rgb="FF000000"/>
      </bottom>
      <diagonal/>
    </border>
    <border>
      <left/>
      <right style="medium">
        <color indexed="64"/>
      </right>
      <top/>
      <bottom style="thin">
        <color indexed="64"/>
      </bottom>
      <diagonal/>
    </border>
    <border>
      <left/>
      <right style="thin">
        <color indexed="64"/>
      </right>
      <top style="medium">
        <color rgb="FF000000"/>
      </top>
      <bottom style="medium">
        <color indexed="64"/>
      </bottom>
      <diagonal/>
    </border>
    <border>
      <left/>
      <right style="thin">
        <color indexed="64"/>
      </right>
      <top style="thin">
        <color indexed="64"/>
      </top>
      <bottom style="medium">
        <color rgb="FF000000"/>
      </bottom>
      <diagonal/>
    </border>
    <border>
      <left style="medium">
        <color rgb="FF000000"/>
      </left>
      <right/>
      <top style="medium">
        <color rgb="FF000000"/>
      </top>
      <bottom style="medium">
        <color indexed="64"/>
      </bottom>
      <diagonal/>
    </border>
    <border>
      <left/>
      <right style="medium">
        <color rgb="FF000000"/>
      </right>
      <top style="medium">
        <color rgb="FF000000"/>
      </top>
      <bottom style="medium">
        <color indexed="64"/>
      </bottom>
      <diagonal/>
    </border>
    <border>
      <left/>
      <right/>
      <top style="medium">
        <color rgb="FF000000"/>
      </top>
      <bottom style="medium">
        <color indexed="64"/>
      </bottom>
      <diagonal/>
    </border>
    <border>
      <left style="medium">
        <color rgb="FF000000"/>
      </left>
      <right style="thin">
        <color indexed="64"/>
      </right>
      <top style="medium">
        <color rgb="FF000000"/>
      </top>
      <bottom/>
      <diagonal/>
    </border>
    <border>
      <left style="thin">
        <color indexed="64"/>
      </left>
      <right/>
      <top style="medium">
        <color rgb="FF000000"/>
      </top>
      <bottom/>
      <diagonal/>
    </border>
    <border>
      <left style="thin">
        <color indexed="64"/>
      </left>
      <right style="thin">
        <color indexed="64"/>
      </right>
      <top style="thin">
        <color indexed="64"/>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style="thin">
        <color rgb="FF000000"/>
      </top>
      <bottom style="thin">
        <color rgb="FF000000"/>
      </bottom>
      <diagonal/>
    </border>
    <border>
      <left/>
      <right/>
      <top/>
      <bottom style="medium">
        <color rgb="FF000000"/>
      </bottom>
      <diagonal/>
    </border>
    <border>
      <left style="medium">
        <color rgb="FF000000"/>
      </left>
      <right style="medium">
        <color rgb="FF000000"/>
      </right>
      <top style="thin">
        <color rgb="FF000000"/>
      </top>
      <bottom style="medium">
        <color rgb="FF000000"/>
      </bottom>
      <diagonal/>
    </border>
    <border>
      <left/>
      <right style="medium">
        <color rgb="FF000000"/>
      </right>
      <top style="thin">
        <color rgb="FF000000"/>
      </top>
      <bottom style="thin">
        <color rgb="FF000000"/>
      </bottom>
      <diagonal/>
    </border>
    <border>
      <left/>
      <right style="medium">
        <color rgb="FF000000"/>
      </right>
      <top style="thin">
        <color rgb="FF000000"/>
      </top>
      <bottom style="medium">
        <color rgb="FF000000"/>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rgb="FF000000"/>
      </top>
      <bottom/>
      <diagonal/>
    </border>
    <border>
      <left style="medium">
        <color indexed="64"/>
      </left>
      <right/>
      <top/>
      <bottom style="medium">
        <color rgb="FF000000"/>
      </bottom>
      <diagonal/>
    </border>
  </borders>
  <cellStyleXfs count="3">
    <xf numFmtId="0" fontId="0" fillId="0" borderId="0"/>
    <xf numFmtId="44" fontId="3" fillId="0" borderId="0" applyFont="0" applyFill="0" applyBorder="0" applyAlignment="0" applyProtection="0"/>
    <xf numFmtId="0" fontId="20" fillId="0" borderId="0" applyNumberFormat="0" applyFill="0" applyBorder="0" applyAlignment="0" applyProtection="0"/>
  </cellStyleXfs>
  <cellXfs count="209">
    <xf numFmtId="0" fontId="0" fillId="0" borderId="0" xfId="0"/>
    <xf numFmtId="0" fontId="7" fillId="0" borderId="0" xfId="0" applyFont="1"/>
    <xf numFmtId="0" fontId="0" fillId="2" borderId="0" xfId="0" applyFill="1"/>
    <xf numFmtId="0" fontId="8" fillId="2" borderId="0" xfId="0" applyFont="1" applyFill="1" applyAlignment="1">
      <alignment horizontal="left" vertical="center"/>
    </xf>
    <xf numFmtId="0" fontId="0" fillId="2" borderId="0" xfId="0" applyFill="1" applyAlignment="1">
      <alignment horizontal="left" vertical="center"/>
    </xf>
    <xf numFmtId="0" fontId="0" fillId="0" borderId="0" xfId="0" applyAlignment="1">
      <alignment horizontal="left" vertical="center"/>
    </xf>
    <xf numFmtId="0" fontId="1" fillId="0" borderId="0" xfId="0" applyFont="1" applyAlignment="1">
      <alignment horizontal="center"/>
    </xf>
    <xf numFmtId="0" fontId="6" fillId="0" borderId="0" xfId="0" applyFont="1" applyAlignment="1">
      <alignment horizontal="right" vertical="center"/>
    </xf>
    <xf numFmtId="0" fontId="0" fillId="0" borderId="0" xfId="0" applyAlignment="1">
      <alignment vertical="top"/>
    </xf>
    <xf numFmtId="0" fontId="5" fillId="0" borderId="0" xfId="0" applyFont="1" applyAlignment="1">
      <alignment vertical="top"/>
    </xf>
    <xf numFmtId="0" fontId="12" fillId="0" borderId="16" xfId="0" applyFont="1" applyBorder="1" applyAlignment="1">
      <alignment horizontal="center" vertical="top"/>
    </xf>
    <xf numFmtId="0" fontId="12" fillId="0" borderId="17" xfId="0" applyFont="1" applyBorder="1" applyAlignment="1">
      <alignment vertical="top"/>
    </xf>
    <xf numFmtId="0" fontId="12" fillId="0" borderId="0" xfId="0" applyFont="1" applyAlignment="1">
      <alignment vertical="top"/>
    </xf>
    <xf numFmtId="0" fontId="12" fillId="0" borderId="18" xfId="0" applyFont="1" applyBorder="1" applyAlignment="1">
      <alignment horizontal="center" vertical="top"/>
    </xf>
    <xf numFmtId="0" fontId="9" fillId="0" borderId="20" xfId="0" applyFont="1" applyBorder="1" applyAlignment="1">
      <alignment horizontal="right" vertical="center"/>
    </xf>
    <xf numFmtId="0" fontId="9" fillId="0" borderId="23" xfId="0" applyFont="1" applyBorder="1" applyAlignment="1">
      <alignment horizontal="right" vertical="center"/>
    </xf>
    <xf numFmtId="0" fontId="9" fillId="0" borderId="24" xfId="0" applyFont="1" applyBorder="1" applyAlignment="1">
      <alignment horizontal="right" vertical="center"/>
    </xf>
    <xf numFmtId="0" fontId="9" fillId="0" borderId="0" xfId="0" applyFont="1" applyAlignment="1">
      <alignment horizontal="right" vertical="center"/>
    </xf>
    <xf numFmtId="0" fontId="9" fillId="0" borderId="0" xfId="0" applyFont="1" applyAlignment="1">
      <alignment horizontal="left" vertical="center"/>
    </xf>
    <xf numFmtId="0" fontId="2" fillId="0" borderId="0" xfId="0" applyFont="1" applyAlignment="1">
      <alignment horizontal="center"/>
    </xf>
    <xf numFmtId="0" fontId="17" fillId="0" borderId="0" xfId="0" applyFont="1"/>
    <xf numFmtId="0" fontId="18" fillId="0" borderId="0" xfId="0" applyFont="1"/>
    <xf numFmtId="0" fontId="2" fillId="3" borderId="11" xfId="0" applyFont="1" applyFill="1" applyBorder="1" applyAlignment="1">
      <alignment horizontal="center" wrapText="1"/>
    </xf>
    <xf numFmtId="0" fontId="17" fillId="2" borderId="0" xfId="0" applyFont="1" applyFill="1"/>
    <xf numFmtId="0" fontId="19" fillId="0" borderId="0" xfId="0" applyFont="1" applyAlignment="1">
      <alignment horizontal="left" vertical="center"/>
    </xf>
    <xf numFmtId="0" fontId="13" fillId="0" borderId="0" xfId="0" applyFont="1" applyAlignment="1">
      <alignment horizontal="right"/>
    </xf>
    <xf numFmtId="0" fontId="9" fillId="0" borderId="12" xfId="0" applyFont="1" applyBorder="1" applyAlignment="1">
      <alignment horizontal="left" vertical="top"/>
    </xf>
    <xf numFmtId="0" fontId="9" fillId="0" borderId="13" xfId="0" applyFont="1" applyBorder="1" applyAlignment="1">
      <alignment horizontal="right"/>
    </xf>
    <xf numFmtId="0" fontId="18" fillId="0" borderId="1" xfId="0" applyFont="1" applyBorder="1" applyAlignment="1">
      <alignment horizontal="left" indent="1"/>
    </xf>
    <xf numFmtId="166" fontId="9" fillId="11" borderId="1" xfId="0" applyNumberFormat="1" applyFont="1" applyFill="1" applyBorder="1" applyAlignment="1">
      <alignment horizontal="right"/>
    </xf>
    <xf numFmtId="166" fontId="9" fillId="12" borderId="1" xfId="0" applyNumberFormat="1" applyFont="1" applyFill="1" applyBorder="1" applyAlignment="1">
      <alignment horizontal="right"/>
    </xf>
    <xf numFmtId="0" fontId="21" fillId="0" borderId="16" xfId="0" applyFont="1" applyBorder="1"/>
    <xf numFmtId="0" fontId="21" fillId="0" borderId="17" xfId="0" applyFont="1" applyBorder="1"/>
    <xf numFmtId="0" fontId="22" fillId="0" borderId="31" xfId="0" applyFont="1" applyBorder="1" applyAlignment="1">
      <alignment vertical="top"/>
    </xf>
    <xf numFmtId="0" fontId="22" fillId="0" borderId="31" xfId="0" applyFont="1" applyBorder="1"/>
    <xf numFmtId="0" fontId="23" fillId="0" borderId="16" xfId="0" applyFont="1" applyBorder="1" applyAlignment="1">
      <alignment vertical="top"/>
    </xf>
    <xf numFmtId="0" fontId="23" fillId="0" borderId="17" xfId="0" applyFont="1" applyBorder="1" applyAlignment="1">
      <alignment vertical="top"/>
    </xf>
    <xf numFmtId="0" fontId="24" fillId="0" borderId="17" xfId="2" applyFont="1" applyFill="1" applyBorder="1" applyAlignment="1">
      <alignment horizontal="left" vertical="top" wrapText="1"/>
    </xf>
    <xf numFmtId="0" fontId="12" fillId="0" borderId="17" xfId="0" applyFont="1" applyBorder="1" applyAlignment="1">
      <alignment horizontal="left" vertical="top" wrapText="1"/>
    </xf>
    <xf numFmtId="0" fontId="12" fillId="0" borderId="18" xfId="0" applyFont="1" applyBorder="1" applyAlignment="1">
      <alignment horizontal="center" vertical="top" wrapText="1"/>
    </xf>
    <xf numFmtId="0" fontId="12" fillId="0" borderId="19" xfId="0" applyFont="1" applyBorder="1" applyAlignment="1">
      <alignment horizontal="left" vertical="top" wrapText="1"/>
    </xf>
    <xf numFmtId="0" fontId="10" fillId="0" borderId="19" xfId="0" applyFont="1" applyBorder="1" applyAlignment="1">
      <alignment vertical="top" wrapText="1"/>
    </xf>
    <xf numFmtId="0" fontId="9" fillId="3" borderId="34" xfId="0" applyFont="1" applyFill="1" applyBorder="1" applyAlignment="1">
      <alignment horizontal="center" wrapText="1"/>
    </xf>
    <xf numFmtId="164" fontId="18" fillId="0" borderId="35" xfId="1" applyNumberFormat="1" applyFont="1" applyBorder="1" applyAlignment="1">
      <alignment horizontal="center" vertical="center"/>
    </xf>
    <xf numFmtId="164" fontId="18" fillId="0" borderId="37" xfId="1" applyNumberFormat="1" applyFont="1" applyBorder="1" applyAlignment="1">
      <alignment horizontal="center" vertical="center"/>
    </xf>
    <xf numFmtId="164" fontId="18" fillId="0" borderId="38" xfId="1" applyNumberFormat="1" applyFont="1" applyBorder="1" applyAlignment="1">
      <alignment horizontal="center" vertical="center"/>
    </xf>
    <xf numFmtId="0" fontId="2" fillId="4" borderId="44" xfId="0" applyFont="1" applyFill="1" applyBorder="1" applyAlignment="1">
      <alignment horizontal="center" vertical="center"/>
    </xf>
    <xf numFmtId="0" fontId="18" fillId="0" borderId="33" xfId="0" applyFont="1" applyBorder="1" applyAlignment="1">
      <alignment vertical="top" wrapText="1"/>
    </xf>
    <xf numFmtId="0" fontId="18" fillId="0" borderId="36" xfId="0" applyFont="1" applyBorder="1" applyAlignment="1">
      <alignment vertical="top" wrapText="1"/>
    </xf>
    <xf numFmtId="0" fontId="10" fillId="0" borderId="16" xfId="0" applyFont="1" applyBorder="1" applyAlignment="1">
      <alignment horizontal="center" vertical="top" wrapText="1"/>
    </xf>
    <xf numFmtId="0" fontId="10" fillId="0" borderId="17" xfId="0" applyFont="1" applyBorder="1" applyAlignment="1">
      <alignment horizontal="left" vertical="top" wrapText="1"/>
    </xf>
    <xf numFmtId="0" fontId="2" fillId="9" borderId="47" xfId="0" applyFont="1" applyFill="1" applyBorder="1" applyAlignment="1">
      <alignment horizontal="center" vertical="center" wrapText="1"/>
    </xf>
    <xf numFmtId="164" fontId="18" fillId="10" borderId="29" xfId="0" applyNumberFormat="1" applyFont="1" applyFill="1" applyBorder="1"/>
    <xf numFmtId="44" fontId="18" fillId="0" borderId="51" xfId="0" applyNumberFormat="1" applyFont="1" applyBorder="1"/>
    <xf numFmtId="0" fontId="18" fillId="0" borderId="48" xfId="0" applyFont="1" applyBorder="1"/>
    <xf numFmtId="0" fontId="18" fillId="0" borderId="50" xfId="0" applyFont="1" applyBorder="1"/>
    <xf numFmtId="44" fontId="18" fillId="5" borderId="51" xfId="0" applyNumberFormat="1" applyFont="1" applyFill="1" applyBorder="1" applyProtection="1">
      <protection locked="0"/>
    </xf>
    <xf numFmtId="44" fontId="18" fillId="5" borderId="52" xfId="0" applyNumberFormat="1" applyFont="1" applyFill="1" applyBorder="1" applyProtection="1">
      <protection locked="0"/>
    </xf>
    <xf numFmtId="44" fontId="18" fillId="5" borderId="11" xfId="1" applyFont="1" applyFill="1" applyBorder="1" applyAlignment="1" applyProtection="1">
      <alignment vertical="center"/>
      <protection locked="0"/>
    </xf>
    <xf numFmtId="44" fontId="18" fillId="5" borderId="40" xfId="1" applyFont="1" applyFill="1" applyBorder="1" applyAlignment="1" applyProtection="1">
      <alignment vertical="center"/>
      <protection locked="0"/>
    </xf>
    <xf numFmtId="0" fontId="15" fillId="0" borderId="0" xfId="0" applyFont="1"/>
    <xf numFmtId="0" fontId="1" fillId="0" borderId="0" xfId="0" applyFont="1" applyAlignment="1">
      <alignment vertical="center"/>
    </xf>
    <xf numFmtId="0" fontId="6" fillId="0" borderId="0" xfId="0" applyFont="1" applyAlignment="1">
      <alignment vertical="center"/>
    </xf>
    <xf numFmtId="0" fontId="14" fillId="0" borderId="3" xfId="0" applyFont="1" applyBorder="1" applyAlignment="1">
      <alignment vertical="center" wrapText="1"/>
    </xf>
    <xf numFmtId="0" fontId="19" fillId="0" borderId="0" xfId="0" applyFont="1" applyAlignment="1">
      <alignment horizontal="left" vertical="center" wrapText="1"/>
    </xf>
    <xf numFmtId="0" fontId="19" fillId="0" borderId="0" xfId="0" applyFont="1" applyAlignment="1">
      <alignment horizontal="right" vertical="center" wrapText="1"/>
    </xf>
    <xf numFmtId="167" fontId="9" fillId="0" borderId="0" xfId="0" applyNumberFormat="1" applyFont="1" applyAlignment="1">
      <alignment horizontal="center" vertical="center"/>
    </xf>
    <xf numFmtId="0" fontId="25" fillId="14" borderId="55" xfId="0" applyFont="1" applyFill="1" applyBorder="1" applyAlignment="1">
      <alignment horizontal="center" vertical="center" wrapText="1"/>
    </xf>
    <xf numFmtId="0" fontId="26" fillId="14" borderId="56" xfId="0" applyFont="1" applyFill="1" applyBorder="1" applyAlignment="1">
      <alignment horizontal="center" vertical="center" wrapText="1"/>
    </xf>
    <xf numFmtId="0" fontId="25" fillId="14" borderId="57" xfId="0" applyFont="1" applyFill="1" applyBorder="1" applyAlignment="1">
      <alignment horizontal="center" vertical="center" wrapText="1"/>
    </xf>
    <xf numFmtId="0" fontId="26" fillId="14" borderId="58" xfId="0" applyFont="1" applyFill="1" applyBorder="1" applyAlignment="1">
      <alignment horizontal="center" vertical="center" wrapText="1"/>
    </xf>
    <xf numFmtId="0" fontId="25" fillId="14" borderId="59" xfId="0" applyFont="1" applyFill="1" applyBorder="1" applyAlignment="1">
      <alignment horizontal="center" vertical="center" wrapText="1"/>
    </xf>
    <xf numFmtId="0" fontId="26" fillId="14" borderId="60" xfId="0" applyFont="1" applyFill="1" applyBorder="1" applyAlignment="1">
      <alignment horizontal="center" vertical="center" wrapText="1"/>
    </xf>
    <xf numFmtId="0" fontId="27" fillId="0" borderId="0" xfId="0" applyFont="1" applyAlignment="1">
      <alignment vertical="center"/>
    </xf>
    <xf numFmtId="0" fontId="27" fillId="0" borderId="4" xfId="0" applyFont="1" applyBorder="1" applyAlignment="1">
      <alignment vertical="center" wrapText="1"/>
    </xf>
    <xf numFmtId="0" fontId="27" fillId="0" borderId="3" xfId="0" applyFont="1" applyBorder="1" applyAlignment="1">
      <alignment vertical="center"/>
    </xf>
    <xf numFmtId="0" fontId="27" fillId="0" borderId="3" xfId="0" applyFont="1" applyBorder="1" applyAlignment="1">
      <alignment vertical="center" wrapText="1"/>
    </xf>
    <xf numFmtId="0" fontId="27" fillId="0" borderId="0" xfId="0" applyFont="1" applyAlignment="1">
      <alignment vertical="center" wrapText="1"/>
    </xf>
    <xf numFmtId="44" fontId="27" fillId="15" borderId="0" xfId="1" applyFont="1" applyFill="1" applyBorder="1" applyAlignment="1" applyProtection="1">
      <alignment horizontal="right" vertical="center" wrapText="1"/>
      <protection locked="0"/>
    </xf>
    <xf numFmtId="44" fontId="27" fillId="0" borderId="4" xfId="1" applyFont="1" applyBorder="1" applyAlignment="1">
      <alignment vertical="center" wrapText="1"/>
    </xf>
    <xf numFmtId="44" fontId="27" fillId="5" borderId="3" xfId="1" applyFont="1" applyFill="1" applyBorder="1" applyAlignment="1" applyProtection="1">
      <alignment vertical="center" wrapText="1"/>
      <protection locked="0"/>
    </xf>
    <xf numFmtId="44" fontId="27" fillId="5" borderId="0" xfId="1" applyFont="1" applyFill="1" applyBorder="1" applyAlignment="1" applyProtection="1">
      <alignment vertical="center" wrapText="1"/>
      <protection locked="0"/>
    </xf>
    <xf numFmtId="44" fontId="27" fillId="0" borderId="0" xfId="1" applyFont="1" applyBorder="1" applyAlignment="1">
      <alignment vertical="center" wrapText="1"/>
    </xf>
    <xf numFmtId="0" fontId="27" fillId="0" borderId="0" xfId="0" applyFont="1" applyAlignment="1">
      <alignment horizontal="right" vertical="center" wrapText="1"/>
    </xf>
    <xf numFmtId="0" fontId="27" fillId="0" borderId="4" xfId="0" applyFont="1" applyBorder="1" applyAlignment="1">
      <alignment horizontal="left" vertical="center" wrapText="1"/>
    </xf>
    <xf numFmtId="0" fontId="27" fillId="0" borderId="3" xfId="0" applyFont="1" applyBorder="1" applyAlignment="1">
      <alignment horizontal="right" vertical="center" wrapText="1"/>
    </xf>
    <xf numFmtId="0" fontId="27" fillId="0" borderId="0" xfId="0" applyFont="1" applyAlignment="1">
      <alignment horizontal="left" vertical="center" wrapText="1"/>
    </xf>
    <xf numFmtId="168" fontId="19" fillId="13" borderId="61" xfId="0" applyNumberFormat="1" applyFont="1" applyFill="1" applyBorder="1" applyAlignment="1">
      <alignment horizontal="center" vertical="center" wrapText="1"/>
    </xf>
    <xf numFmtId="0" fontId="27" fillId="0" borderId="6" xfId="0" applyFont="1" applyBorder="1" applyAlignment="1">
      <alignment vertical="center"/>
    </xf>
    <xf numFmtId="0" fontId="27" fillId="0" borderId="7" xfId="0" applyFont="1" applyBorder="1" applyAlignment="1">
      <alignment vertical="center" wrapText="1"/>
    </xf>
    <xf numFmtId="0" fontId="27" fillId="0" borderId="5" xfId="0" applyFont="1" applyBorder="1" applyAlignment="1">
      <alignment vertical="center"/>
    </xf>
    <xf numFmtId="0" fontId="27" fillId="0" borderId="5" xfId="0" applyFont="1" applyBorder="1" applyAlignment="1">
      <alignment vertical="center" wrapText="1"/>
    </xf>
    <xf numFmtId="0" fontId="27" fillId="0" borderId="6" xfId="0" applyFont="1" applyBorder="1" applyAlignment="1">
      <alignment vertical="center" wrapText="1"/>
    </xf>
    <xf numFmtId="44" fontId="27" fillId="15" borderId="3" xfId="1" applyFont="1" applyFill="1" applyBorder="1" applyAlignment="1" applyProtection="1">
      <alignment horizontal="right" vertical="center" wrapText="1"/>
      <protection locked="0"/>
    </xf>
    <xf numFmtId="0" fontId="27" fillId="0" borderId="8" xfId="0" applyFont="1" applyBorder="1" applyAlignment="1">
      <alignment horizontal="right" vertical="center" wrapText="1"/>
    </xf>
    <xf numFmtId="0" fontId="15" fillId="0" borderId="6" xfId="0" applyFont="1" applyBorder="1" applyAlignment="1">
      <alignment vertical="center" wrapText="1"/>
    </xf>
    <xf numFmtId="0" fontId="15" fillId="0" borderId="7" xfId="0" applyFont="1" applyBorder="1" applyAlignment="1">
      <alignment vertical="center" wrapText="1"/>
    </xf>
    <xf numFmtId="0" fontId="14" fillId="0" borderId="0" xfId="0" applyFont="1" applyAlignment="1">
      <alignment vertical="center" wrapText="1"/>
    </xf>
    <xf numFmtId="0" fontId="19" fillId="0" borderId="4" xfId="0" applyFont="1" applyBorder="1" applyAlignment="1">
      <alignment horizontal="right" vertical="center" wrapText="1"/>
    </xf>
    <xf numFmtId="0" fontId="28" fillId="0" borderId="8" xfId="0" applyFont="1" applyBorder="1" applyAlignment="1">
      <alignment vertical="center" wrapText="1"/>
    </xf>
    <xf numFmtId="0" fontId="28" fillId="0" borderId="9" xfId="0" applyFont="1" applyBorder="1" applyAlignment="1">
      <alignment vertical="center" wrapText="1"/>
    </xf>
    <xf numFmtId="0" fontId="28" fillId="0" borderId="10" xfId="0" applyFont="1" applyBorder="1" applyAlignment="1">
      <alignment horizontal="right" vertical="center" wrapText="1"/>
    </xf>
    <xf numFmtId="0" fontId="27" fillId="0" borderId="62" xfId="0" applyFont="1" applyBorder="1" applyAlignment="1">
      <alignment vertical="center"/>
    </xf>
    <xf numFmtId="0" fontId="19" fillId="0" borderId="53" xfId="0" applyFont="1" applyBorder="1" applyAlignment="1">
      <alignment horizontal="right" vertical="center" wrapText="1"/>
    </xf>
    <xf numFmtId="0" fontId="19" fillId="0" borderId="54" xfId="0" applyFont="1" applyBorder="1" applyAlignment="1">
      <alignment horizontal="right" vertical="center" wrapText="1"/>
    </xf>
    <xf numFmtId="168" fontId="19" fillId="13" borderId="0" xfId="0" applyNumberFormat="1" applyFont="1" applyFill="1" applyAlignment="1">
      <alignment horizontal="center" vertical="center" wrapText="1"/>
    </xf>
    <xf numFmtId="0" fontId="15" fillId="0" borderId="5" xfId="0" applyFont="1" applyBorder="1" applyAlignment="1">
      <alignment vertical="center"/>
    </xf>
    <xf numFmtId="0" fontId="15" fillId="0" borderId="6" xfId="0" applyFont="1" applyBorder="1" applyAlignment="1">
      <alignment vertical="center"/>
    </xf>
    <xf numFmtId="0" fontId="6" fillId="0" borderId="27" xfId="0" applyFont="1" applyBorder="1" applyAlignment="1">
      <alignment vertical="center"/>
    </xf>
    <xf numFmtId="0" fontId="6" fillId="0" borderId="21" xfId="0" applyFont="1" applyBorder="1" applyAlignment="1">
      <alignment vertical="center"/>
    </xf>
    <xf numFmtId="0" fontId="6" fillId="0" borderId="0" xfId="0" applyFont="1"/>
    <xf numFmtId="0" fontId="2" fillId="9" borderId="26" xfId="0" applyFont="1" applyFill="1" applyBorder="1" applyAlignment="1">
      <alignment horizontal="center" vertical="center" wrapText="1"/>
    </xf>
    <xf numFmtId="0" fontId="6" fillId="0" borderId="0" xfId="0" applyFont="1"/>
    <xf numFmtId="0" fontId="4" fillId="0" borderId="0" xfId="0" applyFont="1" applyAlignment="1">
      <alignment horizontal="center" vertical="center"/>
    </xf>
    <xf numFmtId="0" fontId="2" fillId="8" borderId="14" xfId="0" applyFont="1" applyFill="1" applyBorder="1" applyAlignment="1">
      <alignment horizontal="left" wrapText="1"/>
    </xf>
    <xf numFmtId="0" fontId="2" fillId="8" borderId="15" xfId="0" applyFont="1" applyFill="1" applyBorder="1" applyAlignment="1">
      <alignment horizontal="left" wrapText="1"/>
    </xf>
    <xf numFmtId="0" fontId="22" fillId="0" borderId="16" xfId="0" applyFont="1" applyBorder="1" applyAlignment="1">
      <alignment horizontal="left" vertical="top" wrapText="1"/>
    </xf>
    <xf numFmtId="0" fontId="22" fillId="0" borderId="17" xfId="0" applyFont="1" applyBorder="1" applyAlignment="1">
      <alignment horizontal="left" vertical="top" wrapText="1"/>
    </xf>
    <xf numFmtId="0" fontId="21" fillId="0" borderId="16" xfId="0" applyFont="1" applyBorder="1" applyAlignment="1">
      <alignment horizontal="left" vertical="center"/>
    </xf>
    <xf numFmtId="0" fontId="21" fillId="0" borderId="17" xfId="0" applyFont="1" applyBorder="1" applyAlignment="1">
      <alignment horizontal="left" vertical="center"/>
    </xf>
    <xf numFmtId="0" fontId="13" fillId="0" borderId="16" xfId="0" applyFont="1" applyBorder="1" applyAlignment="1">
      <alignment vertical="center"/>
    </xf>
    <xf numFmtId="0" fontId="13" fillId="0" borderId="17" xfId="0" applyFont="1" applyBorder="1" applyAlignment="1">
      <alignment vertical="center"/>
    </xf>
    <xf numFmtId="0" fontId="10" fillId="0" borderId="16" xfId="0" applyFont="1" applyBorder="1" applyAlignment="1">
      <alignment vertical="top" wrapText="1"/>
    </xf>
    <xf numFmtId="0" fontId="10" fillId="0" borderId="17" xfId="0" applyFont="1" applyBorder="1" applyAlignment="1">
      <alignment vertical="top" wrapText="1"/>
    </xf>
    <xf numFmtId="0" fontId="14" fillId="0" borderId="3" xfId="0" applyFont="1" applyBorder="1" applyAlignment="1">
      <alignment horizontal="left" vertical="center" wrapText="1"/>
    </xf>
    <xf numFmtId="0" fontId="14" fillId="0" borderId="0" xfId="0" applyFont="1" applyAlignment="1">
      <alignment horizontal="left" vertical="center" wrapText="1"/>
    </xf>
    <xf numFmtId="0" fontId="16" fillId="5" borderId="21" xfId="0" applyFont="1" applyFill="1" applyBorder="1" applyAlignment="1" applyProtection="1">
      <alignment horizontal="center"/>
      <protection locked="0"/>
    </xf>
    <xf numFmtId="0" fontId="16" fillId="5" borderId="22" xfId="0" applyFont="1" applyFill="1" applyBorder="1" applyAlignment="1" applyProtection="1">
      <alignment horizontal="center"/>
      <protection locked="0"/>
    </xf>
    <xf numFmtId="0" fontId="18" fillId="0" borderId="1" xfId="0" applyFont="1" applyBorder="1" applyAlignment="1">
      <alignment horizontal="left" vertical="top" wrapText="1"/>
    </xf>
    <xf numFmtId="0" fontId="18" fillId="0" borderId="34" xfId="0" applyFont="1" applyBorder="1" applyAlignment="1">
      <alignment horizontal="left" vertical="top" wrapText="1"/>
    </xf>
    <xf numFmtId="14" fontId="16" fillId="5" borderId="21" xfId="0" applyNumberFormat="1" applyFont="1" applyFill="1" applyBorder="1" applyAlignment="1" applyProtection="1">
      <alignment horizontal="center"/>
      <protection locked="0"/>
    </xf>
    <xf numFmtId="0" fontId="2" fillId="9" borderId="25" xfId="0" applyFont="1" applyFill="1" applyBorder="1" applyAlignment="1">
      <alignment horizontal="center" vertical="center" wrapText="1"/>
    </xf>
    <xf numFmtId="0" fontId="2" fillId="9" borderId="28" xfId="0" applyFont="1" applyFill="1" applyBorder="1" applyAlignment="1">
      <alignment horizontal="center" vertical="center" wrapText="1"/>
    </xf>
    <xf numFmtId="0" fontId="2" fillId="9" borderId="26" xfId="0" applyFont="1" applyFill="1" applyBorder="1" applyAlignment="1">
      <alignment horizontal="center" vertical="center" wrapText="1"/>
    </xf>
    <xf numFmtId="0" fontId="9" fillId="6" borderId="18" xfId="0" applyFont="1" applyFill="1" applyBorder="1" applyAlignment="1">
      <alignment horizontal="right"/>
    </xf>
    <xf numFmtId="0" fontId="9" fillId="6" borderId="49" xfId="0" applyFont="1" applyFill="1" applyBorder="1" applyAlignment="1">
      <alignment horizontal="right"/>
    </xf>
    <xf numFmtId="0" fontId="15" fillId="13" borderId="5" xfId="0" applyFont="1" applyFill="1" applyBorder="1" applyAlignment="1">
      <alignment horizontal="center" vertical="center" wrapText="1"/>
    </xf>
    <xf numFmtId="0" fontId="15" fillId="13" borderId="6" xfId="0" applyFont="1" applyFill="1" applyBorder="1" applyAlignment="1">
      <alignment horizontal="center" vertical="center" wrapText="1"/>
    </xf>
    <xf numFmtId="0" fontId="15" fillId="13" borderId="3" xfId="0" applyFont="1" applyFill="1" applyBorder="1" applyAlignment="1">
      <alignment horizontal="center" vertical="center" wrapText="1"/>
    </xf>
    <xf numFmtId="0" fontId="15" fillId="13" borderId="0" xfId="0" applyFont="1" applyFill="1" applyAlignment="1">
      <alignment horizontal="center" vertical="center" wrapText="1"/>
    </xf>
    <xf numFmtId="0" fontId="26" fillId="16" borderId="8" xfId="0" applyFont="1" applyFill="1" applyBorder="1" applyAlignment="1">
      <alignment horizontal="center" vertical="center" wrapText="1"/>
    </xf>
    <xf numFmtId="0" fontId="26" fillId="16" borderId="9" xfId="0" applyFont="1" applyFill="1" applyBorder="1" applyAlignment="1">
      <alignment horizontal="center" vertical="center" wrapText="1"/>
    </xf>
    <xf numFmtId="0" fontId="26" fillId="16" borderId="10" xfId="0" applyFont="1" applyFill="1" applyBorder="1" applyAlignment="1">
      <alignment horizontal="center" vertical="center" wrapText="1"/>
    </xf>
    <xf numFmtId="0" fontId="9" fillId="9" borderId="5" xfId="0" applyFont="1" applyFill="1" applyBorder="1" applyAlignment="1">
      <alignment horizontal="center" vertical="center" wrapText="1"/>
    </xf>
    <xf numFmtId="0" fontId="9" fillId="9" borderId="63" xfId="0" applyFont="1" applyFill="1" applyBorder="1" applyAlignment="1">
      <alignment horizontal="center" vertical="center" wrapText="1"/>
    </xf>
    <xf numFmtId="0" fontId="9" fillId="9" borderId="28" xfId="0" applyFont="1" applyFill="1" applyBorder="1" applyAlignment="1">
      <alignment horizontal="center" vertical="center" wrapText="1"/>
    </xf>
    <xf numFmtId="0" fontId="9" fillId="9" borderId="9" xfId="0" applyFont="1" applyFill="1" applyBorder="1" applyAlignment="1">
      <alignment horizontal="center" vertical="center" wrapText="1"/>
    </xf>
    <xf numFmtId="0" fontId="15" fillId="13" borderId="27" xfId="0" applyFont="1" applyFill="1" applyBorder="1" applyAlignment="1">
      <alignment horizontal="right" vertical="center" wrapText="1"/>
    </xf>
    <xf numFmtId="0" fontId="15" fillId="13" borderId="21" xfId="0" applyFont="1" applyFill="1" applyBorder="1" applyAlignment="1">
      <alignment horizontal="right" vertical="center" wrapText="1"/>
    </xf>
    <xf numFmtId="0" fontId="15" fillId="13" borderId="22" xfId="0" applyFont="1" applyFill="1" applyBorder="1" applyAlignment="1">
      <alignment horizontal="right" vertical="center" wrapText="1"/>
    </xf>
    <xf numFmtId="0" fontId="26" fillId="13" borderId="5" xfId="0" applyFont="1" applyFill="1" applyBorder="1" applyAlignment="1">
      <alignment horizontal="center" vertical="center" wrapText="1"/>
    </xf>
    <xf numFmtId="0" fontId="26" fillId="13" borderId="7" xfId="0" applyFont="1" applyFill="1" applyBorder="1" applyAlignment="1">
      <alignment horizontal="center" vertical="center" wrapText="1"/>
    </xf>
    <xf numFmtId="0" fontId="26" fillId="13" borderId="6" xfId="0" applyFont="1" applyFill="1" applyBorder="1" applyAlignment="1">
      <alignment horizontal="center" vertical="center" wrapText="1"/>
    </xf>
    <xf numFmtId="165" fontId="9" fillId="6" borderId="27" xfId="0" applyNumberFormat="1" applyFont="1" applyFill="1" applyBorder="1" applyAlignment="1">
      <alignment horizontal="center" vertical="center" wrapText="1"/>
    </xf>
    <xf numFmtId="165" fontId="9" fillId="6" borderId="22" xfId="0" applyNumberFormat="1" applyFont="1" applyFill="1" applyBorder="1" applyAlignment="1">
      <alignment horizontal="center" vertical="center" wrapText="1"/>
    </xf>
    <xf numFmtId="0" fontId="17" fillId="7" borderId="27" xfId="0" applyFont="1" applyFill="1" applyBorder="1" applyAlignment="1">
      <alignment horizontal="center"/>
    </xf>
    <xf numFmtId="0" fontId="17" fillId="7" borderId="21" xfId="0" applyFont="1" applyFill="1" applyBorder="1" applyAlignment="1">
      <alignment horizontal="center"/>
    </xf>
    <xf numFmtId="0" fontId="17" fillId="7" borderId="22" xfId="0" applyFont="1" applyFill="1" applyBorder="1" applyAlignment="1">
      <alignment horizontal="center"/>
    </xf>
    <xf numFmtId="0" fontId="2" fillId="4" borderId="39" xfId="0" applyFont="1" applyFill="1" applyBorder="1" applyAlignment="1">
      <alignment horizontal="center" vertical="center"/>
    </xf>
    <xf numFmtId="0" fontId="2" fillId="4" borderId="32" xfId="0" applyFont="1" applyFill="1" applyBorder="1" applyAlignment="1">
      <alignment horizontal="center" vertical="center"/>
    </xf>
    <xf numFmtId="0" fontId="2" fillId="4" borderId="7"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45" xfId="0" applyFont="1" applyFill="1" applyBorder="1" applyAlignment="1">
      <alignment horizontal="center" vertical="center"/>
    </xf>
    <xf numFmtId="0" fontId="2" fillId="4" borderId="26" xfId="0" applyFont="1" applyFill="1" applyBorder="1" applyAlignment="1">
      <alignment horizontal="center" vertical="center"/>
    </xf>
    <xf numFmtId="44" fontId="2" fillId="6" borderId="3" xfId="0" applyNumberFormat="1" applyFont="1" applyFill="1" applyBorder="1" applyAlignment="1">
      <alignment horizontal="right" vertical="center" wrapText="1"/>
    </xf>
    <xf numFmtId="44" fontId="2" fillId="6" borderId="0" xfId="0" applyNumberFormat="1" applyFont="1" applyFill="1" applyAlignment="1">
      <alignment horizontal="right" vertical="center" wrapText="1"/>
    </xf>
    <xf numFmtId="44" fontId="2" fillId="6" borderId="4" xfId="0" applyNumberFormat="1" applyFont="1" applyFill="1" applyBorder="1" applyAlignment="1">
      <alignment horizontal="right" vertical="center" wrapText="1"/>
    </xf>
    <xf numFmtId="44" fontId="2" fillId="6" borderId="8" xfId="0" applyNumberFormat="1" applyFont="1" applyFill="1" applyBorder="1" applyAlignment="1">
      <alignment horizontal="right" vertical="center" wrapText="1"/>
    </xf>
    <xf numFmtId="44" fontId="2" fillId="6" borderId="9" xfId="0" applyNumberFormat="1" applyFont="1" applyFill="1" applyBorder="1" applyAlignment="1">
      <alignment horizontal="right" vertical="center" wrapText="1"/>
    </xf>
    <xf numFmtId="44" fontId="2" fillId="6" borderId="10" xfId="0" applyNumberFormat="1" applyFont="1" applyFill="1" applyBorder="1" applyAlignment="1">
      <alignment horizontal="right" vertical="center" wrapText="1"/>
    </xf>
    <xf numFmtId="164" fontId="9" fillId="2" borderId="2" xfId="1" applyNumberFormat="1" applyFont="1" applyFill="1" applyBorder="1" applyAlignment="1">
      <alignment horizontal="center" vertical="center"/>
    </xf>
    <xf numFmtId="164" fontId="9" fillId="2" borderId="30" xfId="1" applyNumberFormat="1" applyFont="1" applyFill="1" applyBorder="1" applyAlignment="1">
      <alignment horizontal="center" vertical="center"/>
    </xf>
    <xf numFmtId="0" fontId="18" fillId="0" borderId="0" xfId="0" applyFont="1" applyAlignment="1">
      <alignment horizontal="left" vertical="top" wrapText="1"/>
    </xf>
    <xf numFmtId="0" fontId="2" fillId="4" borderId="5" xfId="0" applyFont="1" applyFill="1" applyBorder="1" applyAlignment="1">
      <alignment horizontal="center" vertical="center"/>
    </xf>
    <xf numFmtId="0" fontId="2" fillId="4" borderId="6" xfId="0" applyFont="1" applyFill="1" applyBorder="1" applyAlignment="1">
      <alignment horizontal="center" vertical="center"/>
    </xf>
    <xf numFmtId="0" fontId="2" fillId="4" borderId="41" xfId="0" applyFont="1" applyFill="1" applyBorder="1" applyAlignment="1">
      <alignment horizontal="center" vertical="center"/>
    </xf>
    <xf numFmtId="0" fontId="2" fillId="4" borderId="42" xfId="0" applyFont="1" applyFill="1" applyBorder="1" applyAlignment="1">
      <alignment horizontal="center" vertical="center"/>
    </xf>
    <xf numFmtId="0" fontId="2" fillId="4" borderId="43" xfId="0" applyFont="1" applyFill="1" applyBorder="1" applyAlignment="1">
      <alignment horizontal="center" vertical="center"/>
    </xf>
    <xf numFmtId="0" fontId="18" fillId="0" borderId="46" xfId="0" applyFont="1" applyBorder="1" applyAlignment="1">
      <alignment horizontal="left" vertical="top" wrapText="1"/>
    </xf>
    <xf numFmtId="0" fontId="18" fillId="0" borderId="37" xfId="0" applyFont="1" applyBorder="1" applyAlignment="1">
      <alignment horizontal="left" vertical="top" wrapText="1"/>
    </xf>
    <xf numFmtId="165" fontId="9" fillId="6" borderId="21" xfId="0" applyNumberFormat="1" applyFont="1" applyFill="1" applyBorder="1" applyAlignment="1">
      <alignment horizontal="center" vertical="center" wrapText="1"/>
    </xf>
    <xf numFmtId="0" fontId="25" fillId="13" borderId="5" xfId="0" applyFont="1" applyFill="1" applyBorder="1" applyAlignment="1">
      <alignment horizontal="center" vertical="center" wrapText="1"/>
    </xf>
    <xf numFmtId="0" fontId="25" fillId="13" borderId="7" xfId="0" applyFont="1" applyFill="1" applyBorder="1" applyAlignment="1">
      <alignment horizontal="center" vertical="center" wrapText="1"/>
    </xf>
    <xf numFmtId="168" fontId="19" fillId="13" borderId="27" xfId="0" applyNumberFormat="1" applyFont="1" applyFill="1" applyBorder="1" applyAlignment="1">
      <alignment horizontal="center" vertical="center" wrapText="1"/>
    </xf>
    <xf numFmtId="168" fontId="19" fillId="13" borderId="22" xfId="0" applyNumberFormat="1" applyFont="1" applyFill="1" applyBorder="1" applyAlignment="1">
      <alignment horizontal="center" vertical="center" wrapText="1"/>
    </xf>
    <xf numFmtId="168" fontId="19" fillId="13" borderId="21" xfId="0" applyNumberFormat="1" applyFont="1" applyFill="1" applyBorder="1" applyAlignment="1">
      <alignment horizontal="center" vertical="center" wrapText="1"/>
    </xf>
    <xf numFmtId="164" fontId="30" fillId="0" borderId="21" xfId="0" applyNumberFormat="1" applyFont="1" applyBorder="1" applyAlignment="1">
      <alignment horizontal="right" vertical="center"/>
    </xf>
    <xf numFmtId="164" fontId="30" fillId="0" borderId="22" xfId="0" applyNumberFormat="1" applyFont="1" applyBorder="1" applyAlignment="1">
      <alignment horizontal="right" vertical="center"/>
    </xf>
    <xf numFmtId="0" fontId="13" fillId="0" borderId="3" xfId="0" applyFont="1" applyBorder="1" applyAlignment="1">
      <alignment horizontal="left" vertical="center" wrapText="1"/>
    </xf>
    <xf numFmtId="0" fontId="13" fillId="0" borderId="0" xfId="0" applyFont="1" applyAlignment="1">
      <alignment horizontal="left" vertical="center" wrapText="1"/>
    </xf>
    <xf numFmtId="0" fontId="13" fillId="0" borderId="4" xfId="0" applyFont="1" applyBorder="1" applyAlignment="1">
      <alignment horizontal="left" vertical="center" wrapText="1"/>
    </xf>
    <xf numFmtId="0" fontId="13" fillId="0" borderId="8" xfId="0" applyFont="1" applyBorder="1" applyAlignment="1">
      <alignment horizontal="left" vertical="center" wrapText="1"/>
    </xf>
    <xf numFmtId="0" fontId="13" fillId="0" borderId="9" xfId="0" applyFont="1" applyBorder="1" applyAlignment="1">
      <alignment horizontal="left" vertical="center" wrapText="1"/>
    </xf>
    <xf numFmtId="0" fontId="13" fillId="0" borderId="10" xfId="0" applyFont="1" applyBorder="1" applyAlignment="1">
      <alignment horizontal="left" vertical="center" wrapText="1"/>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3" xfId="0" applyFont="1" applyBorder="1" applyAlignment="1">
      <alignment horizontal="center" vertical="center" wrapText="1"/>
    </xf>
    <xf numFmtId="0" fontId="6" fillId="0" borderId="0" xfId="0" applyFont="1" applyAlignment="1">
      <alignment horizontal="center" vertical="center" wrapText="1"/>
    </xf>
    <xf numFmtId="0" fontId="6" fillId="0" borderId="4" xfId="0" applyFont="1" applyBorder="1" applyAlignment="1">
      <alignment horizontal="center"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10" fillId="0" borderId="3" xfId="0" applyFont="1" applyBorder="1" applyAlignment="1">
      <alignment horizontal="left" vertical="center" wrapText="1"/>
    </xf>
    <xf numFmtId="0" fontId="10" fillId="0" borderId="0" xfId="0" applyFont="1" applyAlignment="1">
      <alignment horizontal="left" vertical="center" wrapText="1"/>
    </xf>
    <xf numFmtId="0" fontId="10" fillId="0" borderId="4" xfId="0" applyFont="1" applyBorder="1" applyAlignment="1">
      <alignment horizontal="left" vertical="center" wrapText="1"/>
    </xf>
    <xf numFmtId="0" fontId="10" fillId="0" borderId="3" xfId="0" applyFont="1" applyBorder="1" applyAlignment="1">
      <alignment horizontal="center" vertical="center" wrapText="1"/>
    </xf>
    <xf numFmtId="0" fontId="10" fillId="0" borderId="0" xfId="0" applyFont="1" applyAlignment="1">
      <alignment horizontal="center" vertical="center" wrapText="1"/>
    </xf>
    <xf numFmtId="0" fontId="10" fillId="0" borderId="4" xfId="0" applyFont="1" applyBorder="1" applyAlignment="1">
      <alignment horizontal="center" vertical="center" wrapText="1"/>
    </xf>
  </cellXfs>
  <cellStyles count="3">
    <cellStyle name="Currency" xfId="1" builtinId="4"/>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608239</xdr:colOff>
      <xdr:row>0</xdr:row>
      <xdr:rowOff>814161</xdr:rowOff>
    </xdr:to>
    <xdr:pic>
      <xdr:nvPicPr>
        <xdr:cNvPr id="3" name="Picture 2">
          <a:extLst>
            <a:ext uri="{FF2B5EF4-FFF2-40B4-BE49-F238E27FC236}">
              <a16:creationId xmlns:a16="http://schemas.microsoft.com/office/drawing/2014/main" id="{BF0EDF1F-DA71-4608-9BD0-62926E131E9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8600" y="0"/>
          <a:ext cx="884464" cy="8109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19050</xdr:colOff>
      <xdr:row>0</xdr:row>
      <xdr:rowOff>27214</xdr:rowOff>
    </xdr:from>
    <xdr:to>
      <xdr:col>1</xdr:col>
      <xdr:colOff>918119</xdr:colOff>
      <xdr:row>1</xdr:row>
      <xdr:rowOff>3175</xdr:rowOff>
    </xdr:to>
    <xdr:pic>
      <xdr:nvPicPr>
        <xdr:cNvPr id="3" name="Picture 2">
          <a:extLst>
            <a:ext uri="{FF2B5EF4-FFF2-40B4-BE49-F238E27FC236}">
              <a16:creationId xmlns:a16="http://schemas.microsoft.com/office/drawing/2014/main" id="{B054B5C5-41A1-4A48-9987-2575D3E2710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0050" y="27214"/>
          <a:ext cx="913039" cy="8586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19050</xdr:colOff>
      <xdr:row>0</xdr:row>
      <xdr:rowOff>27215</xdr:rowOff>
    </xdr:from>
    <xdr:to>
      <xdr:col>1</xdr:col>
      <xdr:colOff>911134</xdr:colOff>
      <xdr:row>0</xdr:row>
      <xdr:rowOff>838201</xdr:rowOff>
    </xdr:to>
    <xdr:pic>
      <xdr:nvPicPr>
        <xdr:cNvPr id="4" name="Picture 3">
          <a:extLst>
            <a:ext uri="{FF2B5EF4-FFF2-40B4-BE49-F238E27FC236}">
              <a16:creationId xmlns:a16="http://schemas.microsoft.com/office/drawing/2014/main" id="{7EF56C3D-7F40-472A-86A3-F7E45A654F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0050" y="27215"/>
          <a:ext cx="884464" cy="8109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887639</xdr:colOff>
      <xdr:row>1</xdr:row>
      <xdr:rowOff>814161</xdr:rowOff>
    </xdr:to>
    <xdr:pic>
      <xdr:nvPicPr>
        <xdr:cNvPr id="3" name="Picture 2">
          <a:extLst>
            <a:ext uri="{FF2B5EF4-FFF2-40B4-BE49-F238E27FC236}">
              <a16:creationId xmlns:a16="http://schemas.microsoft.com/office/drawing/2014/main" id="{D267FBDB-E80F-4A69-87B1-F600470BB33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8600" y="190500"/>
          <a:ext cx="884464" cy="8109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bls.gov/cpi/tables/supplemental-files/home.htm"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D004D2-E8C1-4DBE-97D1-9D0B4C8C6041}">
  <sheetPr>
    <pageSetUpPr fitToPage="1"/>
  </sheetPr>
  <dimension ref="B1:H37"/>
  <sheetViews>
    <sheetView showGridLines="0" topLeftCell="A5" zoomScale="104" zoomScaleNormal="104" workbookViewId="0">
      <selection activeCell="C12" sqref="C12"/>
    </sheetView>
  </sheetViews>
  <sheetFormatPr defaultColWidth="9.109375" defaultRowHeight="14.4" x14ac:dyDescent="0.3"/>
  <cols>
    <col min="1" max="1" width="3.44140625" style="8" customWidth="1"/>
    <col min="2" max="2" width="4.109375" style="8" customWidth="1"/>
    <col min="3" max="3" width="141.44140625" style="8" customWidth="1"/>
    <col min="4" max="4" width="166.44140625" style="8" customWidth="1"/>
    <col min="5" max="16384" width="9.109375" style="8"/>
  </cols>
  <sheetData>
    <row r="1" spans="2:8" ht="73.5" customHeight="1" x14ac:dyDescent="0.3"/>
    <row r="2" spans="2:8" ht="17.399999999999999" x14ac:dyDescent="0.3">
      <c r="B2" s="112" t="s">
        <v>0</v>
      </c>
      <c r="C2" s="112"/>
    </row>
    <row r="3" spans="2:8" customFormat="1" ht="17.399999999999999" x14ac:dyDescent="0.3">
      <c r="B3" s="112" t="s">
        <v>1</v>
      </c>
      <c r="C3" s="112"/>
    </row>
    <row r="4" spans="2:8" customFormat="1" ht="17.399999999999999" x14ac:dyDescent="0.3">
      <c r="B4" s="110" t="s">
        <v>2</v>
      </c>
      <c r="C4" s="110"/>
    </row>
    <row r="5" spans="2:8" customFormat="1" ht="18" x14ac:dyDescent="0.35">
      <c r="B5" s="61" t="s">
        <v>3</v>
      </c>
      <c r="C5" s="1"/>
    </row>
    <row r="6" spans="2:8" customFormat="1" ht="17.399999999999999" x14ac:dyDescent="0.3">
      <c r="B6" s="112" t="s">
        <v>4</v>
      </c>
      <c r="C6" s="112"/>
    </row>
    <row r="7" spans="2:8" customFormat="1" ht="18" x14ac:dyDescent="0.35">
      <c r="B7" s="62" t="s">
        <v>5</v>
      </c>
      <c r="C7" s="1"/>
    </row>
    <row r="8" spans="2:8" customFormat="1" ht="15" thickBot="1" x14ac:dyDescent="0.35">
      <c r="B8" s="113"/>
      <c r="C8" s="113"/>
    </row>
    <row r="9" spans="2:8" ht="16.2" thickBot="1" x14ac:dyDescent="0.35">
      <c r="B9" s="114" t="s">
        <v>6</v>
      </c>
      <c r="C9" s="115"/>
      <c r="D9" s="9"/>
      <c r="E9" s="9"/>
      <c r="F9" s="9"/>
      <c r="G9" s="9"/>
      <c r="H9" s="9"/>
    </row>
    <row r="10" spans="2:8" ht="99.75" customHeight="1" x14ac:dyDescent="0.3">
      <c r="B10" s="122" t="s">
        <v>7</v>
      </c>
      <c r="C10" s="123"/>
      <c r="D10" s="9"/>
      <c r="E10" s="9"/>
      <c r="F10" s="9"/>
      <c r="G10" s="9"/>
      <c r="H10" s="9"/>
    </row>
    <row r="11" spans="2:8" x14ac:dyDescent="0.3">
      <c r="B11" s="10">
        <v>1</v>
      </c>
      <c r="C11" s="11" t="s">
        <v>8</v>
      </c>
      <c r="D11" s="12"/>
      <c r="E11" s="9"/>
      <c r="F11" s="9"/>
      <c r="G11" s="9"/>
      <c r="H11" s="9"/>
    </row>
    <row r="12" spans="2:8" x14ac:dyDescent="0.3">
      <c r="B12" s="10">
        <v>2</v>
      </c>
      <c r="C12" s="11" t="s">
        <v>9</v>
      </c>
      <c r="D12" s="12"/>
      <c r="E12" s="9"/>
      <c r="F12" s="9"/>
      <c r="G12" s="9"/>
      <c r="H12" s="9"/>
    </row>
    <row r="13" spans="2:8" x14ac:dyDescent="0.3">
      <c r="B13" s="10">
        <v>3</v>
      </c>
      <c r="C13" s="11" t="s">
        <v>10</v>
      </c>
      <c r="D13" s="12"/>
      <c r="E13" s="9"/>
      <c r="F13" s="9"/>
      <c r="G13" s="9"/>
      <c r="H13" s="9"/>
    </row>
    <row r="14" spans="2:8" x14ac:dyDescent="0.3">
      <c r="B14" s="10">
        <v>5</v>
      </c>
      <c r="C14" s="11" t="s">
        <v>11</v>
      </c>
      <c r="D14" s="12"/>
      <c r="E14" s="9"/>
      <c r="F14" s="9"/>
      <c r="G14" s="9"/>
      <c r="H14" s="9"/>
    </row>
    <row r="15" spans="2:8" x14ac:dyDescent="0.3">
      <c r="B15" s="10">
        <v>4</v>
      </c>
      <c r="C15" s="11" t="s">
        <v>12</v>
      </c>
      <c r="D15" s="12"/>
      <c r="E15" s="9"/>
      <c r="F15" s="9"/>
      <c r="G15" s="9"/>
      <c r="H15" s="9"/>
    </row>
    <row r="16" spans="2:8" ht="27.6" x14ac:dyDescent="0.3">
      <c r="B16" s="13">
        <v>6</v>
      </c>
      <c r="C16" s="41" t="s">
        <v>131</v>
      </c>
    </row>
    <row r="17" spans="2:3" ht="15" thickBot="1" x14ac:dyDescent="0.35"/>
    <row r="18" spans="2:3" ht="16.2" thickBot="1" x14ac:dyDescent="0.35">
      <c r="B18" s="114" t="s">
        <v>13</v>
      </c>
      <c r="C18" s="115"/>
    </row>
    <row r="19" spans="2:3" x14ac:dyDescent="0.25">
      <c r="B19" s="31"/>
      <c r="C19" s="32"/>
    </row>
    <row r="20" spans="2:3" x14ac:dyDescent="0.3">
      <c r="B20" s="116" t="s">
        <v>14</v>
      </c>
      <c r="C20" s="117"/>
    </row>
    <row r="21" spans="2:3" x14ac:dyDescent="0.3">
      <c r="B21" s="116"/>
      <c r="C21" s="117"/>
    </row>
    <row r="22" spans="2:3" x14ac:dyDescent="0.3">
      <c r="B22" s="116"/>
      <c r="C22" s="117"/>
    </row>
    <row r="23" spans="2:3" x14ac:dyDescent="0.3">
      <c r="B23" s="118" t="s">
        <v>15</v>
      </c>
      <c r="C23" s="119"/>
    </row>
    <row r="24" spans="2:3" x14ac:dyDescent="0.25">
      <c r="B24" s="33" t="s">
        <v>16</v>
      </c>
      <c r="C24" s="34"/>
    </row>
    <row r="25" spans="2:3" x14ac:dyDescent="0.25">
      <c r="B25" s="33" t="s">
        <v>17</v>
      </c>
      <c r="C25" s="34"/>
    </row>
    <row r="26" spans="2:3" x14ac:dyDescent="0.25">
      <c r="B26" s="33" t="s">
        <v>18</v>
      </c>
      <c r="C26" s="34"/>
    </row>
    <row r="27" spans="2:3" x14ac:dyDescent="0.25">
      <c r="B27" s="33" t="s">
        <v>19</v>
      </c>
      <c r="C27" s="34"/>
    </row>
    <row r="28" spans="2:3" x14ac:dyDescent="0.25">
      <c r="B28" s="33" t="s">
        <v>20</v>
      </c>
      <c r="C28" s="34"/>
    </row>
    <row r="29" spans="2:3" x14ac:dyDescent="0.3">
      <c r="B29" s="35" t="s">
        <v>21</v>
      </c>
      <c r="C29" s="36"/>
    </row>
    <row r="30" spans="2:3" x14ac:dyDescent="0.3">
      <c r="B30" s="120" t="s">
        <v>22</v>
      </c>
      <c r="C30" s="121"/>
    </row>
    <row r="31" spans="2:3" x14ac:dyDescent="0.3">
      <c r="B31" s="49">
        <v>1</v>
      </c>
      <c r="C31" s="50" t="s">
        <v>23</v>
      </c>
    </row>
    <row r="32" spans="2:3" x14ac:dyDescent="0.3">
      <c r="B32" s="49"/>
      <c r="C32" s="37" t="s">
        <v>24</v>
      </c>
    </row>
    <row r="33" spans="2:3" ht="41.4" x14ac:dyDescent="0.3">
      <c r="B33" s="49">
        <v>2</v>
      </c>
      <c r="C33" s="50" t="s">
        <v>25</v>
      </c>
    </row>
    <row r="34" spans="2:3" x14ac:dyDescent="0.3">
      <c r="B34" s="49">
        <v>3</v>
      </c>
      <c r="C34" s="50" t="s">
        <v>26</v>
      </c>
    </row>
    <row r="35" spans="2:3" x14ac:dyDescent="0.3">
      <c r="B35" s="49">
        <v>4</v>
      </c>
      <c r="C35" s="38" t="s">
        <v>27</v>
      </c>
    </row>
    <row r="36" spans="2:3" ht="27.6" x14ac:dyDescent="0.3">
      <c r="B36" s="49">
        <v>5</v>
      </c>
      <c r="C36" s="50" t="s">
        <v>28</v>
      </c>
    </row>
    <row r="37" spans="2:3" ht="15" thickBot="1" x14ac:dyDescent="0.35">
      <c r="B37" s="39">
        <v>6</v>
      </c>
      <c r="C37" s="40" t="s">
        <v>29</v>
      </c>
    </row>
  </sheetData>
  <sheetProtection algorithmName="SHA-512" hashValue="ivOO/eiCQgEZbj6ujI3ELJciIPVuM0lF3kl4WVCjAmkSC4MtPGizMUK1J3HqjDwutJYff1vwHmabqgaW+36Ukg==" saltValue="E8pRQTk6ndfRBZh8tO33bA==" spinCount="100000" sheet="1" objects="1" scenarios="1" selectLockedCells="1" selectUnlockedCells="1"/>
  <mergeCells count="10">
    <mergeCell ref="B18:C18"/>
    <mergeCell ref="B20:C22"/>
    <mergeCell ref="B23:C23"/>
    <mergeCell ref="B30:C30"/>
    <mergeCell ref="B10:C10"/>
    <mergeCell ref="B2:C2"/>
    <mergeCell ref="B3:C3"/>
    <mergeCell ref="B6:C6"/>
    <mergeCell ref="B8:C8"/>
    <mergeCell ref="B9:C9"/>
  </mergeCells>
  <hyperlinks>
    <hyperlink ref="C32" r:id="rId1" xr:uid="{B6CEB9DE-A756-4B92-96D4-4D84B591136E}"/>
  </hyperlinks>
  <pageMargins left="0.7" right="0.7" top="0.75" bottom="0.75" header="0.3" footer="0.3"/>
  <pageSetup scale="48" orientation="landscape"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AD6AE0-9B96-45FA-ACD5-9BF3D2FC6A1C}">
  <sheetPr>
    <pageSetUpPr fitToPage="1"/>
  </sheetPr>
  <dimension ref="A1:AE262"/>
  <sheetViews>
    <sheetView showGridLines="0" tabSelected="1" topLeftCell="A4" zoomScale="90" zoomScaleNormal="90" zoomScaleSheetLayoutView="20" workbookViewId="0">
      <selection activeCell="C20" sqref="C20"/>
    </sheetView>
  </sheetViews>
  <sheetFormatPr defaultColWidth="8.44140625" defaultRowHeight="14.4" x14ac:dyDescent="0.3"/>
  <cols>
    <col min="1" max="1" width="5.44140625" style="2" customWidth="1"/>
    <col min="2" max="2" width="56.109375" style="5" customWidth="1"/>
    <col min="3" max="3" width="39.44140625" style="5" customWidth="1"/>
    <col min="4" max="4" width="27.44140625" style="5" customWidth="1"/>
    <col min="5" max="5" width="25.44140625" customWidth="1"/>
    <col min="6" max="6" width="20.44140625" customWidth="1"/>
    <col min="7" max="7" width="18.88671875" bestFit="1" customWidth="1"/>
    <col min="8" max="8" width="20.44140625" customWidth="1"/>
    <col min="9" max="9" width="17.44140625" style="2" customWidth="1"/>
    <col min="10" max="10" width="19.44140625" style="2" customWidth="1"/>
    <col min="11" max="11" width="17.44140625" style="2" customWidth="1"/>
    <col min="12" max="12" width="19.44140625" style="2" customWidth="1"/>
    <col min="13" max="13" width="17.44140625" style="2" customWidth="1"/>
    <col min="14" max="14" width="18.44140625" style="2" customWidth="1"/>
    <col min="15" max="15" width="16.44140625" style="2" customWidth="1"/>
    <col min="16" max="16" width="18.44140625" style="2" customWidth="1"/>
    <col min="17" max="17" width="18" style="2" customWidth="1"/>
    <col min="18" max="18" width="19.44140625" style="2" customWidth="1"/>
    <col min="19" max="20" width="17.44140625" style="2" customWidth="1"/>
    <col min="21" max="21" width="18.88671875" style="2" customWidth="1"/>
    <col min="22" max="22" width="18" style="2" customWidth="1"/>
    <col min="23" max="23" width="17.44140625" style="2" customWidth="1"/>
    <col min="24" max="24" width="18.44140625" style="2" customWidth="1"/>
    <col min="25" max="25" width="48.109375" customWidth="1"/>
    <col min="26" max="26" width="40.44140625" customWidth="1"/>
    <col min="27" max="76" width="9.109375" customWidth="1"/>
  </cols>
  <sheetData>
    <row r="1" spans="1:24" ht="69.599999999999994" customHeight="1" x14ac:dyDescent="0.3">
      <c r="B1" s="3"/>
      <c r="C1" s="3"/>
      <c r="D1" s="3"/>
      <c r="E1" s="2"/>
      <c r="F1" s="2"/>
      <c r="G1" s="2"/>
      <c r="H1" s="2"/>
    </row>
    <row r="2" spans="1:24" s="2" customFormat="1" ht="18" customHeight="1" x14ac:dyDescent="0.35">
      <c r="A2" s="110" t="s">
        <v>30</v>
      </c>
      <c r="B2" s="110" t="s">
        <v>0</v>
      </c>
      <c r="C2" s="1"/>
      <c r="D2" s="1"/>
      <c r="E2" s="1"/>
      <c r="F2" s="1"/>
      <c r="G2" s="1"/>
      <c r="H2" s="1"/>
      <c r="I2" s="1"/>
      <c r="J2" s="1"/>
      <c r="K2" s="1"/>
      <c r="L2"/>
      <c r="M2"/>
      <c r="N2"/>
      <c r="O2"/>
      <c r="P2"/>
      <c r="Q2"/>
      <c r="R2"/>
      <c r="S2"/>
      <c r="T2"/>
      <c r="U2"/>
      <c r="V2"/>
      <c r="W2"/>
      <c r="X2"/>
    </row>
    <row r="3" spans="1:24" s="2" customFormat="1" ht="18" customHeight="1" x14ac:dyDescent="0.35">
      <c r="A3" s="60" t="s">
        <v>30</v>
      </c>
      <c r="B3" s="112" t="s">
        <v>1</v>
      </c>
      <c r="C3" s="112"/>
      <c r="D3" s="1"/>
      <c r="E3" s="1"/>
      <c r="F3" s="1"/>
      <c r="G3" s="1"/>
      <c r="H3" s="1"/>
      <c r="I3" s="1"/>
      <c r="J3" s="1"/>
      <c r="K3"/>
      <c r="L3"/>
      <c r="M3"/>
      <c r="N3"/>
      <c r="O3"/>
      <c r="P3"/>
      <c r="Q3"/>
      <c r="R3"/>
      <c r="S3"/>
      <c r="T3"/>
      <c r="U3"/>
      <c r="V3"/>
      <c r="W3"/>
      <c r="X3"/>
    </row>
    <row r="4" spans="1:24" s="2" customFormat="1" ht="18" customHeight="1" x14ac:dyDescent="0.35">
      <c r="A4" s="60"/>
      <c r="B4" s="110" t="s">
        <v>2</v>
      </c>
      <c r="C4" s="1"/>
      <c r="D4" s="1"/>
      <c r="E4" s="1"/>
      <c r="F4" s="1"/>
      <c r="G4" s="1"/>
      <c r="H4" s="1"/>
      <c r="I4" s="1"/>
      <c r="J4" s="1"/>
      <c r="K4"/>
      <c r="L4"/>
      <c r="M4"/>
      <c r="N4"/>
      <c r="O4"/>
      <c r="P4"/>
      <c r="Q4"/>
      <c r="R4"/>
      <c r="S4"/>
      <c r="T4"/>
      <c r="U4"/>
      <c r="V4"/>
      <c r="W4"/>
      <c r="X4"/>
    </row>
    <row r="5" spans="1:24" s="2" customFormat="1" ht="18" customHeight="1" x14ac:dyDescent="0.35">
      <c r="A5" s="60"/>
      <c r="B5" s="61" t="s">
        <v>3</v>
      </c>
      <c r="C5" s="1"/>
      <c r="D5" s="1"/>
      <c r="E5" s="1"/>
      <c r="F5" s="1"/>
      <c r="G5" s="1"/>
      <c r="H5" s="1"/>
      <c r="I5" s="1"/>
      <c r="J5" s="1"/>
      <c r="K5"/>
      <c r="L5"/>
      <c r="M5"/>
      <c r="N5"/>
      <c r="O5"/>
      <c r="P5"/>
      <c r="Q5"/>
      <c r="R5"/>
      <c r="S5"/>
      <c r="T5"/>
      <c r="U5"/>
      <c r="V5"/>
      <c r="W5"/>
      <c r="X5"/>
    </row>
    <row r="6" spans="1:24" s="2" customFormat="1" ht="18" customHeight="1" x14ac:dyDescent="0.35">
      <c r="A6" s="60"/>
      <c r="B6" s="112" t="s">
        <v>4</v>
      </c>
      <c r="C6" s="112"/>
      <c r="D6" s="1"/>
      <c r="E6" s="1"/>
      <c r="F6" s="1"/>
      <c r="G6" s="1"/>
      <c r="H6" s="1"/>
      <c r="I6" s="1"/>
      <c r="J6" s="1"/>
      <c r="K6"/>
      <c r="L6"/>
      <c r="M6"/>
      <c r="N6"/>
      <c r="O6"/>
      <c r="P6"/>
      <c r="Q6"/>
      <c r="R6"/>
      <c r="S6"/>
      <c r="T6"/>
      <c r="U6"/>
      <c r="V6"/>
      <c r="W6"/>
      <c r="X6"/>
    </row>
    <row r="7" spans="1:24" s="4" customFormat="1" ht="17.25" customHeight="1" x14ac:dyDescent="0.35">
      <c r="A7" s="61" t="s">
        <v>30</v>
      </c>
      <c r="B7" s="110" t="s">
        <v>5</v>
      </c>
      <c r="C7" s="1"/>
      <c r="D7" s="1"/>
      <c r="E7" s="1"/>
      <c r="F7" s="1"/>
      <c r="G7" s="1"/>
      <c r="H7" s="1"/>
      <c r="I7" s="1"/>
      <c r="J7" s="1"/>
      <c r="K7"/>
      <c r="L7"/>
      <c r="M7"/>
      <c r="N7"/>
      <c r="O7"/>
      <c r="P7"/>
      <c r="Q7"/>
      <c r="R7"/>
      <c r="S7"/>
      <c r="T7"/>
      <c r="U7"/>
      <c r="V7"/>
      <c r="W7"/>
      <c r="X7"/>
    </row>
    <row r="8" spans="1:24" s="2" customFormat="1" ht="18" customHeight="1" thickBot="1" x14ac:dyDescent="0.4">
      <c r="A8" s="61" t="s">
        <v>30</v>
      </c>
      <c r="B8" s="61" t="s">
        <v>30</v>
      </c>
      <c r="C8" s="1"/>
      <c r="D8" s="1"/>
      <c r="E8" s="1"/>
      <c r="F8" s="1"/>
      <c r="G8" s="1"/>
      <c r="H8" s="1"/>
      <c r="I8" s="1"/>
      <c r="J8" s="1"/>
      <c r="K8"/>
      <c r="L8"/>
      <c r="M8"/>
      <c r="N8"/>
      <c r="O8"/>
      <c r="P8"/>
      <c r="Q8"/>
      <c r="R8"/>
      <c r="S8"/>
      <c r="T8"/>
      <c r="U8"/>
      <c r="V8"/>
      <c r="W8"/>
      <c r="X8"/>
    </row>
    <row r="9" spans="1:24" ht="18" customHeight="1" thickBot="1" x14ac:dyDescent="0.35">
      <c r="A9" s="7" t="s">
        <v>30</v>
      </c>
      <c r="B9" s="14" t="s">
        <v>31</v>
      </c>
      <c r="C9" s="126" t="s">
        <v>132</v>
      </c>
      <c r="D9" s="126"/>
      <c r="E9" s="126"/>
      <c r="F9" s="126"/>
      <c r="G9" s="127"/>
      <c r="H9" s="6"/>
      <c r="I9" s="6"/>
      <c r="J9" s="6"/>
      <c r="K9"/>
      <c r="L9"/>
      <c r="M9"/>
      <c r="N9"/>
      <c r="O9"/>
      <c r="P9"/>
      <c r="Q9"/>
      <c r="R9" s="6"/>
      <c r="S9" s="6"/>
      <c r="T9" s="6"/>
      <c r="U9" s="6"/>
      <c r="V9" s="6"/>
      <c r="W9" s="6"/>
      <c r="X9" s="6"/>
    </row>
    <row r="10" spans="1:24" ht="18.75" customHeight="1" thickBot="1" x14ac:dyDescent="0.35">
      <c r="A10" s="7"/>
      <c r="B10" s="15" t="s">
        <v>32</v>
      </c>
      <c r="C10" s="126" t="s">
        <v>133</v>
      </c>
      <c r="D10" s="126"/>
      <c r="E10" s="126"/>
      <c r="F10" s="126"/>
      <c r="G10" s="127"/>
      <c r="H10" s="6"/>
      <c r="I10" s="6"/>
      <c r="J10" s="6"/>
      <c r="K10"/>
      <c r="L10"/>
      <c r="M10"/>
      <c r="N10"/>
      <c r="O10"/>
      <c r="P10"/>
      <c r="Q10"/>
      <c r="R10" s="6"/>
      <c r="S10" s="6"/>
      <c r="T10" s="6"/>
      <c r="U10" s="6"/>
      <c r="V10" s="6"/>
      <c r="W10" s="6"/>
      <c r="X10" s="6"/>
    </row>
    <row r="11" spans="1:24" ht="18.75" customHeight="1" thickBot="1" x14ac:dyDescent="0.35">
      <c r="A11" s="7" t="s">
        <v>30</v>
      </c>
      <c r="B11" s="15" t="s">
        <v>33</v>
      </c>
      <c r="C11" s="126" t="s">
        <v>134</v>
      </c>
      <c r="D11" s="126"/>
      <c r="E11" s="126"/>
      <c r="F11" s="126"/>
      <c r="G11" s="127"/>
      <c r="H11" s="6"/>
      <c r="I11" s="6"/>
      <c r="J11" s="6"/>
      <c r="K11"/>
      <c r="L11"/>
      <c r="M11"/>
      <c r="N11"/>
      <c r="O11"/>
      <c r="P11"/>
      <c r="Q11"/>
      <c r="R11" s="6"/>
      <c r="S11" s="6"/>
      <c r="T11" s="6"/>
      <c r="U11" s="6"/>
      <c r="V11" s="6"/>
      <c r="W11" s="6"/>
      <c r="X11" s="6"/>
    </row>
    <row r="12" spans="1:24" ht="18.75" customHeight="1" thickBot="1" x14ac:dyDescent="0.35">
      <c r="A12" s="7"/>
      <c r="B12" s="16" t="s">
        <v>34</v>
      </c>
      <c r="C12" s="130">
        <v>45405</v>
      </c>
      <c r="D12" s="126"/>
      <c r="E12" s="126"/>
      <c r="F12" s="126"/>
      <c r="G12" s="127"/>
      <c r="H12" s="6"/>
      <c r="I12" s="6"/>
      <c r="J12" s="6"/>
      <c r="K12"/>
      <c r="L12"/>
      <c r="M12"/>
      <c r="N12"/>
      <c r="O12"/>
      <c r="P12"/>
      <c r="Q12"/>
      <c r="R12" s="6"/>
      <c r="S12" s="6"/>
      <c r="T12" s="6"/>
      <c r="U12" s="6"/>
      <c r="V12" s="6"/>
      <c r="W12" s="6"/>
      <c r="X12" s="6"/>
    </row>
    <row r="13" spans="1:24" ht="18.75" customHeight="1" thickBot="1" x14ac:dyDescent="0.35">
      <c r="A13" s="7" t="s">
        <v>30</v>
      </c>
      <c r="B13" s="7"/>
      <c r="D13" s="6"/>
      <c r="E13" s="6"/>
      <c r="F13" s="6"/>
      <c r="G13" s="6"/>
      <c r="H13" s="6"/>
      <c r="I13" s="6"/>
      <c r="J13" s="6"/>
      <c r="K13"/>
      <c r="L13"/>
      <c r="M13"/>
      <c r="N13"/>
      <c r="O13"/>
      <c r="P13"/>
      <c r="Q13"/>
      <c r="R13" s="6"/>
      <c r="S13" s="6"/>
      <c r="T13" s="6"/>
      <c r="U13" s="6"/>
      <c r="V13" s="6"/>
      <c r="W13" s="6"/>
      <c r="X13" s="6"/>
    </row>
    <row r="14" spans="1:24" ht="18.75" customHeight="1" thickBot="1" x14ac:dyDescent="0.35">
      <c r="A14" s="7"/>
      <c r="B14" s="108" t="s">
        <v>130</v>
      </c>
      <c r="C14" s="109"/>
      <c r="D14" s="109"/>
      <c r="E14" s="109"/>
      <c r="F14" s="186">
        <f>D25+Y34+Y38+Y42+Y51+Y55+Y59+Y68+Y72+Y76+Y86+Y90+Y94</f>
        <v>44083723.719999999</v>
      </c>
      <c r="G14" s="187"/>
      <c r="H14" s="6"/>
      <c r="I14" s="6"/>
      <c r="J14" s="6"/>
      <c r="K14"/>
      <c r="L14"/>
      <c r="M14"/>
      <c r="N14"/>
      <c r="O14"/>
      <c r="P14"/>
      <c r="Q14"/>
      <c r="R14" s="6"/>
      <c r="S14" s="6"/>
      <c r="T14" s="6"/>
      <c r="U14" s="6"/>
      <c r="V14" s="6"/>
      <c r="W14" s="6"/>
      <c r="X14" s="6"/>
    </row>
    <row r="15" spans="1:24" ht="18.75" customHeight="1" x14ac:dyDescent="0.3">
      <c r="A15" s="7" t="s">
        <v>30</v>
      </c>
      <c r="B15" s="7"/>
      <c r="C15" s="6" t="s">
        <v>30</v>
      </c>
      <c r="D15" s="6"/>
      <c r="E15" s="6"/>
      <c r="F15" s="6"/>
      <c r="G15" s="6"/>
      <c r="H15" s="6"/>
      <c r="I15" s="6"/>
      <c r="J15" s="6"/>
      <c r="K15"/>
      <c r="L15"/>
      <c r="M15"/>
      <c r="N15"/>
      <c r="O15"/>
      <c r="P15"/>
      <c r="Q15"/>
      <c r="R15" s="6"/>
      <c r="S15" s="6"/>
      <c r="T15" s="6"/>
      <c r="U15" s="6"/>
      <c r="V15" s="6"/>
      <c r="W15" s="6"/>
      <c r="X15" s="6"/>
    </row>
    <row r="16" spans="1:24" s="20" customFormat="1" ht="18.75" customHeight="1" x14ac:dyDescent="0.3">
      <c r="A16" s="17"/>
      <c r="B16" s="18" t="s">
        <v>35</v>
      </c>
      <c r="C16" s="19"/>
      <c r="D16" s="19"/>
      <c r="E16" s="19"/>
      <c r="F16" s="19"/>
      <c r="G16" s="19"/>
      <c r="H16" s="19"/>
      <c r="I16" s="19"/>
      <c r="J16" s="19"/>
      <c r="K16" s="19"/>
      <c r="L16"/>
      <c r="M16" s="19"/>
      <c r="N16" s="19"/>
      <c r="O16" s="19"/>
      <c r="P16" s="19"/>
      <c r="Q16" s="19"/>
      <c r="R16" s="19"/>
      <c r="S16" s="19"/>
      <c r="T16" s="19"/>
      <c r="U16" s="19"/>
      <c r="V16" s="19"/>
      <c r="W16" s="19"/>
      <c r="X16" s="19"/>
    </row>
    <row r="17" spans="1:31" s="20" customFormat="1" ht="18.75" customHeight="1" thickBot="1" x14ac:dyDescent="0.35">
      <c r="A17" s="17"/>
      <c r="B17" s="21" t="s">
        <v>36</v>
      </c>
      <c r="C17" s="19"/>
      <c r="D17" s="19"/>
      <c r="E17" s="19"/>
      <c r="F17" s="19"/>
      <c r="G17" s="19"/>
      <c r="H17" s="19"/>
      <c r="I17" s="19"/>
      <c r="J17" s="19"/>
      <c r="K17" s="19"/>
      <c r="L17"/>
      <c r="M17" s="19"/>
      <c r="N17" s="19"/>
      <c r="O17" s="19"/>
      <c r="P17" s="19"/>
      <c r="Q17" s="19"/>
      <c r="R17" s="19"/>
      <c r="S17" s="19"/>
      <c r="T17" s="19"/>
      <c r="U17" s="19"/>
      <c r="V17" s="19"/>
      <c r="W17" s="19"/>
      <c r="X17" s="19"/>
    </row>
    <row r="18" spans="1:31" s="20" customFormat="1" ht="18.75" customHeight="1" thickBot="1" x14ac:dyDescent="0.35">
      <c r="A18" s="17"/>
      <c r="B18" s="131" t="s">
        <v>37</v>
      </c>
      <c r="C18" s="132"/>
      <c r="D18" s="133"/>
      <c r="E18" s="19"/>
      <c r="F18" s="19"/>
      <c r="G18" s="19"/>
      <c r="H18" s="19"/>
      <c r="I18" s="19"/>
      <c r="J18" s="19"/>
      <c r="K18" s="19"/>
      <c r="L18"/>
      <c r="M18" s="19"/>
      <c r="N18" s="19"/>
      <c r="O18" s="19"/>
      <c r="P18" s="19"/>
      <c r="Q18" s="19"/>
      <c r="R18" s="19"/>
      <c r="S18" s="19"/>
      <c r="T18" s="19"/>
      <c r="U18" s="19"/>
      <c r="V18" s="19"/>
      <c r="W18" s="19"/>
      <c r="X18" s="19"/>
    </row>
    <row r="19" spans="1:31" s="20" customFormat="1" ht="24.75" customHeight="1" x14ac:dyDescent="0.3">
      <c r="A19" s="17"/>
      <c r="B19" s="51"/>
      <c r="C19" s="111" t="s">
        <v>38</v>
      </c>
      <c r="D19" s="111" t="s">
        <v>39</v>
      </c>
      <c r="E19" s="19"/>
      <c r="F19" s="19"/>
      <c r="G19" s="19"/>
      <c r="H19" s="19"/>
      <c r="I19" s="19"/>
      <c r="J19" s="19"/>
      <c r="K19" s="19"/>
      <c r="L19"/>
      <c r="M19" s="19"/>
      <c r="N19" s="19"/>
      <c r="O19" s="19"/>
      <c r="P19" s="19"/>
      <c r="Q19" s="19"/>
      <c r="R19" s="19"/>
      <c r="S19" s="19"/>
      <c r="T19" s="19"/>
      <c r="U19" s="19"/>
      <c r="V19" s="19"/>
      <c r="W19" s="19"/>
      <c r="X19" s="19"/>
    </row>
    <row r="20" spans="1:31" s="20" customFormat="1" ht="18.75" customHeight="1" x14ac:dyDescent="0.3">
      <c r="A20" s="17"/>
      <c r="B20" s="54" t="s">
        <v>40</v>
      </c>
      <c r="C20" s="56">
        <v>261122.41</v>
      </c>
      <c r="D20" s="53">
        <f>+C20*$C$116</f>
        <v>261122.41</v>
      </c>
      <c r="E20" s="19"/>
      <c r="F20" s="19"/>
      <c r="G20" s="19"/>
      <c r="H20" s="19"/>
      <c r="I20" s="19"/>
      <c r="J20" s="19"/>
      <c r="K20" s="19"/>
      <c r="L20" s="19"/>
      <c r="M20" s="19"/>
      <c r="N20" s="19"/>
      <c r="O20" s="19"/>
      <c r="P20" s="19"/>
      <c r="Q20" s="19"/>
      <c r="R20" s="19"/>
      <c r="S20" s="19"/>
      <c r="T20" s="19"/>
      <c r="U20" s="19"/>
      <c r="V20" s="19"/>
      <c r="W20" s="19"/>
      <c r="X20" s="19"/>
    </row>
    <row r="21" spans="1:31" s="20" customFormat="1" ht="18.75" customHeight="1" x14ac:dyDescent="0.3">
      <c r="A21" s="17"/>
      <c r="B21" s="54" t="s">
        <v>41</v>
      </c>
      <c r="C21" s="56">
        <v>523114.78</v>
      </c>
      <c r="D21" s="53">
        <f>+C21*$C$116</f>
        <v>523114.78</v>
      </c>
      <c r="E21" s="19"/>
      <c r="F21" s="19"/>
      <c r="G21" s="19"/>
      <c r="H21" s="19"/>
      <c r="I21" s="19"/>
      <c r="J21" s="19"/>
      <c r="K21" s="19"/>
      <c r="L21" s="19"/>
      <c r="M21" s="19"/>
      <c r="N21" s="19"/>
      <c r="O21" s="19"/>
      <c r="P21" s="19"/>
      <c r="Q21" s="19"/>
      <c r="R21" s="19"/>
      <c r="S21" s="19"/>
      <c r="T21" s="19"/>
      <c r="U21" s="19"/>
      <c r="V21" s="19"/>
      <c r="W21" s="19"/>
      <c r="X21" s="19"/>
    </row>
    <row r="22" spans="1:31" s="20" customFormat="1" ht="18.75" customHeight="1" x14ac:dyDescent="0.3">
      <c r="A22" s="17"/>
      <c r="B22" s="54" t="s">
        <v>42</v>
      </c>
      <c r="C22" s="56">
        <v>65767.48</v>
      </c>
      <c r="D22" s="53">
        <f>+C22*$C$116</f>
        <v>65767.48</v>
      </c>
      <c r="E22" s="19"/>
      <c r="F22" s="19"/>
      <c r="G22" s="19"/>
      <c r="H22" s="19"/>
      <c r="I22" s="19"/>
      <c r="J22" s="19"/>
      <c r="K22" s="19"/>
      <c r="L22" s="19"/>
      <c r="M22" s="19"/>
      <c r="N22" s="19"/>
      <c r="O22" s="19"/>
      <c r="P22" s="19"/>
      <c r="Q22" s="19"/>
      <c r="R22" s="19"/>
      <c r="S22" s="19"/>
      <c r="T22" s="19"/>
      <c r="U22" s="19"/>
      <c r="V22" s="19"/>
      <c r="W22" s="19"/>
      <c r="X22" s="19"/>
    </row>
    <row r="23" spans="1:31" s="20" customFormat="1" ht="18.75" customHeight="1" x14ac:dyDescent="0.3">
      <c r="A23" s="17"/>
      <c r="B23" s="54" t="s">
        <v>43</v>
      </c>
      <c r="C23" s="56">
        <v>98320.88</v>
      </c>
      <c r="D23" s="53">
        <f>+C23*$C$116</f>
        <v>98320.88</v>
      </c>
      <c r="E23" s="19"/>
      <c r="F23" s="19"/>
      <c r="G23" s="19"/>
      <c r="H23" s="19"/>
      <c r="I23" s="19"/>
      <c r="J23" s="19"/>
      <c r="K23" s="19"/>
      <c r="L23" s="19"/>
      <c r="M23" s="19"/>
      <c r="N23" s="19"/>
      <c r="O23" s="19"/>
      <c r="P23" s="19"/>
      <c r="Q23" s="19"/>
      <c r="R23" s="19"/>
      <c r="S23" s="19"/>
      <c r="T23" s="19"/>
      <c r="U23" s="19"/>
      <c r="V23" s="19"/>
      <c r="W23" s="19"/>
      <c r="X23" s="19"/>
    </row>
    <row r="24" spans="1:31" s="20" customFormat="1" ht="18.75" customHeight="1" thickBot="1" x14ac:dyDescent="0.35">
      <c r="A24" s="17"/>
      <c r="B24" s="55" t="s">
        <v>44</v>
      </c>
      <c r="C24" s="57">
        <v>51674.45</v>
      </c>
      <c r="D24" s="53">
        <f>+C24*$C$116</f>
        <v>51674.45</v>
      </c>
      <c r="E24" s="19"/>
      <c r="F24" s="19"/>
      <c r="G24" s="19"/>
      <c r="H24" s="19"/>
      <c r="I24" s="19"/>
      <c r="J24" s="19"/>
      <c r="K24" s="19"/>
      <c r="L24" s="19"/>
      <c r="M24" s="19"/>
      <c r="N24" s="19"/>
      <c r="O24" s="19"/>
      <c r="P24" s="19"/>
      <c r="Q24" s="19"/>
      <c r="R24" s="19"/>
      <c r="S24" s="19"/>
      <c r="T24" s="19"/>
      <c r="U24" s="19"/>
      <c r="V24" s="19"/>
      <c r="W24" s="19"/>
      <c r="X24" s="19"/>
    </row>
    <row r="25" spans="1:31" s="20" customFormat="1" ht="18.75" customHeight="1" thickBot="1" x14ac:dyDescent="0.35">
      <c r="A25" s="17"/>
      <c r="B25" s="134" t="s">
        <v>45</v>
      </c>
      <c r="C25" s="135"/>
      <c r="D25" s="52">
        <f>SUM(D20:D24)</f>
        <v>1000000</v>
      </c>
      <c r="E25" s="19"/>
      <c r="F25" s="19"/>
      <c r="G25" s="19"/>
      <c r="H25" s="19"/>
      <c r="I25" s="19"/>
      <c r="J25" s="19"/>
      <c r="K25" s="19"/>
      <c r="L25" s="19"/>
      <c r="M25" s="19"/>
      <c r="N25" s="19"/>
      <c r="O25" s="19"/>
      <c r="P25" s="19"/>
      <c r="Q25" s="19"/>
      <c r="R25" s="19"/>
      <c r="S25" s="19"/>
      <c r="T25" s="19"/>
      <c r="U25" s="19"/>
      <c r="V25" s="19"/>
      <c r="W25" s="19"/>
      <c r="X25" s="19"/>
    </row>
    <row r="26" spans="1:31" s="20" customFormat="1" ht="18.75" customHeight="1" x14ac:dyDescent="0.3">
      <c r="A26" s="17"/>
      <c r="B26" s="17"/>
      <c r="C26" s="19"/>
      <c r="D26" s="19"/>
      <c r="E26" s="19"/>
      <c r="F26" s="19"/>
      <c r="G26" s="19"/>
      <c r="H26" s="19"/>
      <c r="I26" s="19"/>
      <c r="J26" s="19"/>
      <c r="K26" s="19"/>
      <c r="L26" s="19"/>
      <c r="M26" s="19"/>
      <c r="N26" s="19"/>
      <c r="O26" s="19"/>
      <c r="P26" s="19"/>
      <c r="Q26" s="19"/>
      <c r="R26" s="19"/>
      <c r="S26" s="19"/>
      <c r="T26" s="19"/>
      <c r="U26" s="19"/>
      <c r="V26" s="19"/>
      <c r="W26" s="19"/>
      <c r="X26" s="19"/>
    </row>
    <row r="27" spans="1:31" s="20" customFormat="1" ht="18.75" customHeight="1" x14ac:dyDescent="0.3">
      <c r="A27" s="17"/>
      <c r="B27" s="17"/>
      <c r="C27" s="19"/>
      <c r="D27" s="19"/>
      <c r="E27" s="19"/>
      <c r="F27" s="19"/>
      <c r="G27" s="19"/>
      <c r="H27" s="19"/>
      <c r="I27" s="19"/>
      <c r="J27" s="19"/>
      <c r="K27" s="19"/>
      <c r="L27" s="19"/>
      <c r="M27" s="19"/>
      <c r="N27" s="19"/>
      <c r="O27" s="19"/>
      <c r="P27" s="19"/>
      <c r="Q27" s="19"/>
      <c r="R27" s="19"/>
      <c r="S27" s="19"/>
      <c r="T27" s="19"/>
      <c r="U27" s="19"/>
      <c r="V27" s="19"/>
      <c r="W27" s="19"/>
      <c r="X27" s="19"/>
    </row>
    <row r="28" spans="1:31" s="20" customFormat="1" ht="15.75" customHeight="1" thickBot="1" x14ac:dyDescent="0.35">
      <c r="B28" s="64" t="s">
        <v>46</v>
      </c>
      <c r="C28" s="65"/>
      <c r="D28" s="65"/>
      <c r="E28" s="65"/>
      <c r="F28" s="65"/>
      <c r="G28" s="65"/>
      <c r="H28" s="65"/>
      <c r="I28" s="65"/>
      <c r="J28" s="65"/>
      <c r="K28" s="65"/>
      <c r="L28" s="65"/>
      <c r="M28" s="65"/>
      <c r="N28" s="65"/>
      <c r="O28" s="65"/>
      <c r="P28" s="65"/>
      <c r="Q28" s="65"/>
      <c r="R28" s="65"/>
      <c r="S28" s="65"/>
      <c r="T28" s="65"/>
      <c r="U28" s="65"/>
      <c r="V28" s="65"/>
      <c r="W28" s="65"/>
      <c r="X28" s="65"/>
      <c r="Y28" s="65"/>
      <c r="Z28" s="65"/>
      <c r="AA28" s="65"/>
      <c r="AB28" s="65"/>
      <c r="AC28" s="65"/>
      <c r="AD28" s="65"/>
      <c r="AE28" s="66"/>
    </row>
    <row r="29" spans="1:31" s="20" customFormat="1" ht="15.75" customHeight="1" thickBot="1" x14ac:dyDescent="0.35">
      <c r="B29" s="136" t="s">
        <v>47</v>
      </c>
      <c r="C29" s="137"/>
      <c r="D29" s="137"/>
      <c r="E29" s="181" t="s">
        <v>48</v>
      </c>
      <c r="F29" s="182"/>
      <c r="G29" s="150" t="s">
        <v>49</v>
      </c>
      <c r="H29" s="151"/>
      <c r="I29" s="150" t="s">
        <v>50</v>
      </c>
      <c r="J29" s="151"/>
      <c r="K29" s="150" t="s">
        <v>51</v>
      </c>
      <c r="L29" s="151"/>
      <c r="M29" s="150" t="s">
        <v>52</v>
      </c>
      <c r="N29" s="151"/>
      <c r="O29" s="150" t="s">
        <v>53</v>
      </c>
      <c r="P29" s="151"/>
      <c r="Q29" s="152" t="s">
        <v>54</v>
      </c>
      <c r="R29" s="152"/>
      <c r="S29" s="150" t="s">
        <v>55</v>
      </c>
      <c r="T29" s="151"/>
      <c r="U29" s="152" t="s">
        <v>56</v>
      </c>
      <c r="V29" s="152"/>
      <c r="W29" s="150" t="s">
        <v>57</v>
      </c>
      <c r="X29" s="151"/>
      <c r="Y29" s="143" t="s">
        <v>58</v>
      </c>
      <c r="Z29" s="145" t="s">
        <v>59</v>
      </c>
      <c r="AA29" s="65"/>
      <c r="AB29" s="65"/>
      <c r="AC29" s="66"/>
    </row>
    <row r="30" spans="1:31" s="20" customFormat="1" ht="45.6" customHeight="1" thickBot="1" x14ac:dyDescent="0.35">
      <c r="B30" s="138"/>
      <c r="C30" s="139"/>
      <c r="D30" s="139"/>
      <c r="E30" s="67" t="s">
        <v>60</v>
      </c>
      <c r="F30" s="68" t="s">
        <v>61</v>
      </c>
      <c r="G30" s="67" t="s">
        <v>60</v>
      </c>
      <c r="H30" s="68" t="s">
        <v>61</v>
      </c>
      <c r="I30" s="67" t="s">
        <v>60</v>
      </c>
      <c r="J30" s="68" t="s">
        <v>61</v>
      </c>
      <c r="K30" s="67" t="s">
        <v>60</v>
      </c>
      <c r="L30" s="68" t="s">
        <v>61</v>
      </c>
      <c r="M30" s="67" t="s">
        <v>60</v>
      </c>
      <c r="N30" s="68" t="s">
        <v>61</v>
      </c>
      <c r="O30" s="67" t="s">
        <v>60</v>
      </c>
      <c r="P30" s="68" t="s">
        <v>61</v>
      </c>
      <c r="Q30" s="69" t="s">
        <v>60</v>
      </c>
      <c r="R30" s="70" t="s">
        <v>61</v>
      </c>
      <c r="S30" s="67" t="s">
        <v>60</v>
      </c>
      <c r="T30" s="68" t="s">
        <v>61</v>
      </c>
      <c r="U30" s="71" t="s">
        <v>60</v>
      </c>
      <c r="V30" s="72" t="s">
        <v>61</v>
      </c>
      <c r="W30" s="67" t="s">
        <v>60</v>
      </c>
      <c r="X30" s="68" t="s">
        <v>61</v>
      </c>
      <c r="Y30" s="144"/>
      <c r="Z30" s="146"/>
      <c r="AA30" s="65"/>
      <c r="AB30" s="65"/>
      <c r="AC30" s="66"/>
    </row>
    <row r="31" spans="1:31" s="20" customFormat="1" ht="15.75" customHeight="1" x14ac:dyDescent="0.3">
      <c r="B31" s="106" t="s">
        <v>62</v>
      </c>
      <c r="C31" s="95"/>
      <c r="D31" s="96"/>
      <c r="E31" s="73"/>
      <c r="F31" s="74"/>
      <c r="G31" s="75"/>
      <c r="H31" s="74"/>
      <c r="I31" s="75"/>
      <c r="J31" s="74"/>
      <c r="K31" s="75"/>
      <c r="L31" s="74"/>
      <c r="M31" s="75"/>
      <c r="N31" s="74"/>
      <c r="O31" s="76"/>
      <c r="P31" s="74"/>
      <c r="Q31" s="77"/>
      <c r="R31" s="77"/>
      <c r="S31" s="75"/>
      <c r="T31" s="74"/>
      <c r="U31" s="77"/>
      <c r="V31" s="74"/>
      <c r="W31" s="76"/>
      <c r="X31" s="74"/>
      <c r="Y31" s="102"/>
      <c r="Z31" s="103"/>
      <c r="AA31" s="65"/>
      <c r="AB31" s="65"/>
      <c r="AC31" s="66"/>
    </row>
    <row r="32" spans="1:31" s="20" customFormat="1" ht="15.75" customHeight="1" x14ac:dyDescent="0.3">
      <c r="B32" s="63" t="s">
        <v>63</v>
      </c>
      <c r="C32" s="97"/>
      <c r="D32" s="98" t="s">
        <v>64</v>
      </c>
      <c r="E32" s="78">
        <v>8930.34</v>
      </c>
      <c r="F32" s="79">
        <f>E32*$C$116</f>
        <v>8930.34</v>
      </c>
      <c r="G32" s="80">
        <v>9153.6</v>
      </c>
      <c r="H32" s="79">
        <f>G32*$C$116</f>
        <v>9153.6</v>
      </c>
      <c r="I32" s="80">
        <v>9382.44</v>
      </c>
      <c r="J32" s="79">
        <f>I32*$C$116</f>
        <v>9382.44</v>
      </c>
      <c r="K32" s="80">
        <v>9617</v>
      </c>
      <c r="L32" s="79">
        <f>K32*$C$116</f>
        <v>9617</v>
      </c>
      <c r="M32" s="80">
        <v>9857.42</v>
      </c>
      <c r="N32" s="79">
        <f>M32*$C$116</f>
        <v>9857.42</v>
      </c>
      <c r="O32" s="80">
        <v>10103.86</v>
      </c>
      <c r="P32" s="79">
        <f>O32*$C$116</f>
        <v>10103.86</v>
      </c>
      <c r="Q32" s="81">
        <v>10356.459999999999</v>
      </c>
      <c r="R32" s="79">
        <f>Q32*$C$116</f>
        <v>10356.459999999999</v>
      </c>
      <c r="S32" s="80">
        <v>10615.37</v>
      </c>
      <c r="T32" s="79">
        <f>S32*$C$116</f>
        <v>10615.37</v>
      </c>
      <c r="U32" s="81">
        <v>10880.75</v>
      </c>
      <c r="V32" s="79">
        <f>U32*$C$116</f>
        <v>10880.75</v>
      </c>
      <c r="W32" s="80">
        <v>11152.77</v>
      </c>
      <c r="X32" s="79">
        <f>W32*$C$116</f>
        <v>11152.77</v>
      </c>
      <c r="Y32" s="85"/>
      <c r="Z32" s="104"/>
      <c r="AA32" s="65"/>
      <c r="AB32" s="65"/>
      <c r="AC32" s="66"/>
    </row>
    <row r="33" spans="1:31" s="20" customFormat="1" ht="15.75" customHeight="1" thickBot="1" x14ac:dyDescent="0.35">
      <c r="B33" s="99"/>
      <c r="C33" s="100"/>
      <c r="D33" s="101"/>
      <c r="E33" s="83" t="s">
        <v>65</v>
      </c>
      <c r="F33" s="84" t="s">
        <v>66</v>
      </c>
      <c r="G33" s="85" t="s">
        <v>65</v>
      </c>
      <c r="H33" s="84" t="s">
        <v>66</v>
      </c>
      <c r="I33" s="85" t="s">
        <v>65</v>
      </c>
      <c r="J33" s="84" t="s">
        <v>66</v>
      </c>
      <c r="K33" s="85" t="s">
        <v>65</v>
      </c>
      <c r="L33" s="84" t="s">
        <v>66</v>
      </c>
      <c r="M33" s="85" t="s">
        <v>65</v>
      </c>
      <c r="N33" s="84" t="s">
        <v>66</v>
      </c>
      <c r="O33" s="85" t="s">
        <v>65</v>
      </c>
      <c r="P33" s="84" t="s">
        <v>66</v>
      </c>
      <c r="Q33" s="83" t="s">
        <v>65</v>
      </c>
      <c r="R33" s="86" t="s">
        <v>66</v>
      </c>
      <c r="S33" s="85" t="s">
        <v>65</v>
      </c>
      <c r="T33" s="84" t="s">
        <v>66</v>
      </c>
      <c r="U33" s="83" t="s">
        <v>65</v>
      </c>
      <c r="V33" s="84" t="s">
        <v>66</v>
      </c>
      <c r="W33" s="85" t="s">
        <v>65</v>
      </c>
      <c r="X33" s="84" t="s">
        <v>66</v>
      </c>
      <c r="Y33" s="94"/>
      <c r="Z33" s="104"/>
      <c r="AA33" s="65"/>
      <c r="AB33" s="65"/>
      <c r="AC33" s="66"/>
    </row>
    <row r="34" spans="1:31" s="20" customFormat="1" ht="15.75" customHeight="1" thickBot="1" x14ac:dyDescent="0.35">
      <c r="B34" s="147" t="s">
        <v>67</v>
      </c>
      <c r="C34" s="148"/>
      <c r="D34" s="149"/>
      <c r="E34" s="153">
        <f>F32*12</f>
        <v>107164.08</v>
      </c>
      <c r="F34" s="154"/>
      <c r="G34" s="153">
        <f t="shared" ref="G34" si="0">H32*12</f>
        <v>109843.20000000001</v>
      </c>
      <c r="H34" s="154"/>
      <c r="I34" s="153">
        <f t="shared" ref="I34" si="1">J32*12</f>
        <v>112589.28</v>
      </c>
      <c r="J34" s="154"/>
      <c r="K34" s="153">
        <f t="shared" ref="K34" si="2">L32*12</f>
        <v>115404</v>
      </c>
      <c r="L34" s="154"/>
      <c r="M34" s="153">
        <f t="shared" ref="M34" si="3">N32*12</f>
        <v>118289.04000000001</v>
      </c>
      <c r="N34" s="154"/>
      <c r="O34" s="153">
        <f t="shared" ref="O34" si="4">P32*12</f>
        <v>121246.32</v>
      </c>
      <c r="P34" s="154"/>
      <c r="Q34" s="153">
        <f t="shared" ref="Q34" si="5">R32*12</f>
        <v>124277.51999999999</v>
      </c>
      <c r="R34" s="154"/>
      <c r="S34" s="153">
        <f t="shared" ref="S34" si="6">T32*12</f>
        <v>127384.44</v>
      </c>
      <c r="T34" s="154"/>
      <c r="U34" s="153">
        <f t="shared" ref="U34" si="7">V32*12</f>
        <v>130569</v>
      </c>
      <c r="V34" s="154"/>
      <c r="W34" s="153">
        <f t="shared" ref="W34" si="8">X32*12</f>
        <v>133833.24</v>
      </c>
      <c r="X34" s="180"/>
      <c r="Y34" s="105">
        <f>SUM(E34:W34)</f>
        <v>1200600.1200000001</v>
      </c>
      <c r="Z34" s="87">
        <f>Y34/10</f>
        <v>120060.01200000002</v>
      </c>
      <c r="AA34" s="65"/>
      <c r="AB34" s="65"/>
      <c r="AC34" s="66"/>
    </row>
    <row r="35" spans="1:31" s="20" customFormat="1" ht="17.399999999999999" x14ac:dyDescent="0.3">
      <c r="B35" s="106" t="s">
        <v>68</v>
      </c>
      <c r="C35" s="107"/>
      <c r="D35" s="96"/>
      <c r="E35" s="73"/>
      <c r="F35" s="74"/>
      <c r="G35" s="75"/>
      <c r="H35" s="74"/>
      <c r="I35" s="75"/>
      <c r="J35" s="74"/>
      <c r="K35" s="75"/>
      <c r="L35" s="74"/>
      <c r="M35" s="75"/>
      <c r="N35" s="74"/>
      <c r="O35" s="76"/>
      <c r="P35" s="74"/>
      <c r="Q35" s="77"/>
      <c r="R35" s="77"/>
      <c r="S35" s="75"/>
      <c r="T35" s="74"/>
      <c r="U35" s="77"/>
      <c r="V35" s="74"/>
      <c r="W35" s="76"/>
      <c r="X35" s="77"/>
      <c r="Y35" s="90"/>
      <c r="Z35" s="104"/>
      <c r="AA35" s="65"/>
      <c r="AB35" s="65"/>
      <c r="AC35" s="66"/>
    </row>
    <row r="36" spans="1:31" s="20" customFormat="1" ht="15.6" x14ac:dyDescent="0.3">
      <c r="B36" s="63" t="s">
        <v>125</v>
      </c>
      <c r="C36" s="97"/>
      <c r="D36" s="98" t="s">
        <v>64</v>
      </c>
      <c r="E36" s="78">
        <v>14883.9</v>
      </c>
      <c r="F36" s="79">
        <f>E36*$C$116</f>
        <v>14883.9</v>
      </c>
      <c r="G36" s="80">
        <v>15256</v>
      </c>
      <c r="H36" s="79">
        <f>G36*$C$116</f>
        <v>15256</v>
      </c>
      <c r="I36" s="80">
        <v>15637.4</v>
      </c>
      <c r="J36" s="79">
        <f>I36*$C$116</f>
        <v>15637.4</v>
      </c>
      <c r="K36" s="80">
        <v>16028.33</v>
      </c>
      <c r="L36" s="79">
        <f>K36*$C$116</f>
        <v>16028.33</v>
      </c>
      <c r="M36" s="80">
        <v>16429.04</v>
      </c>
      <c r="N36" s="79">
        <f>M36*$C$116</f>
        <v>16429.04</v>
      </c>
      <c r="O36" s="80">
        <v>16839.77</v>
      </c>
      <c r="P36" s="79">
        <f>O36*$C$116</f>
        <v>16839.77</v>
      </c>
      <c r="Q36" s="81">
        <v>17260.759999999998</v>
      </c>
      <c r="R36" s="79">
        <f>Q36*$C$116</f>
        <v>17260.759999999998</v>
      </c>
      <c r="S36" s="80">
        <v>17692.28</v>
      </c>
      <c r="T36" s="79">
        <f>S36*$C$116</f>
        <v>17692.28</v>
      </c>
      <c r="U36" s="81">
        <v>18134.59</v>
      </c>
      <c r="V36" s="79">
        <f>U36*$C$116</f>
        <v>18134.59</v>
      </c>
      <c r="W36" s="80">
        <v>18587.95</v>
      </c>
      <c r="X36" s="82">
        <f>W36*$C$116</f>
        <v>18587.95</v>
      </c>
      <c r="Y36" s="85"/>
      <c r="Z36" s="104"/>
      <c r="AA36" s="65"/>
      <c r="AB36" s="65"/>
      <c r="AC36" s="66"/>
    </row>
    <row r="37" spans="1:31" s="20" customFormat="1" ht="15.75" customHeight="1" thickBot="1" x14ac:dyDescent="0.35">
      <c r="B37" s="99"/>
      <c r="C37" s="100"/>
      <c r="D37" s="101"/>
      <c r="E37" s="83" t="s">
        <v>65</v>
      </c>
      <c r="F37" s="84" t="s">
        <v>66</v>
      </c>
      <c r="G37" s="85" t="s">
        <v>65</v>
      </c>
      <c r="H37" s="84" t="s">
        <v>66</v>
      </c>
      <c r="I37" s="85" t="s">
        <v>65</v>
      </c>
      <c r="J37" s="84" t="s">
        <v>66</v>
      </c>
      <c r="K37" s="85" t="s">
        <v>65</v>
      </c>
      <c r="L37" s="84" t="s">
        <v>66</v>
      </c>
      <c r="M37" s="85" t="s">
        <v>65</v>
      </c>
      <c r="N37" s="84" t="s">
        <v>66</v>
      </c>
      <c r="O37" s="85" t="s">
        <v>65</v>
      </c>
      <c r="P37" s="84" t="s">
        <v>66</v>
      </c>
      <c r="Q37" s="83" t="s">
        <v>65</v>
      </c>
      <c r="R37" s="86" t="s">
        <v>66</v>
      </c>
      <c r="S37" s="85" t="s">
        <v>65</v>
      </c>
      <c r="T37" s="84" t="s">
        <v>66</v>
      </c>
      <c r="U37" s="83" t="s">
        <v>65</v>
      </c>
      <c r="V37" s="84" t="s">
        <v>66</v>
      </c>
      <c r="W37" s="85" t="s">
        <v>65</v>
      </c>
      <c r="X37" s="86" t="s">
        <v>66</v>
      </c>
      <c r="Y37" s="94"/>
      <c r="Z37" s="104"/>
      <c r="AA37" s="65"/>
      <c r="AB37" s="65"/>
      <c r="AC37" s="66"/>
    </row>
    <row r="38" spans="1:31" s="20" customFormat="1" ht="18" customHeight="1" thickBot="1" x14ac:dyDescent="0.35">
      <c r="B38" s="147" t="s">
        <v>69</v>
      </c>
      <c r="C38" s="148"/>
      <c r="D38" s="149"/>
      <c r="E38" s="183">
        <f>F36*12</f>
        <v>178606.8</v>
      </c>
      <c r="F38" s="184"/>
      <c r="G38" s="183">
        <f>H36*12</f>
        <v>183072</v>
      </c>
      <c r="H38" s="184"/>
      <c r="I38" s="183">
        <f>J36*12</f>
        <v>187648.8</v>
      </c>
      <c r="J38" s="184"/>
      <c r="K38" s="183">
        <f>L36*12</f>
        <v>192339.96</v>
      </c>
      <c r="L38" s="184"/>
      <c r="M38" s="183">
        <f>N36*12</f>
        <v>197148.48</v>
      </c>
      <c r="N38" s="184"/>
      <c r="O38" s="183">
        <f>P36*12</f>
        <v>202077.24</v>
      </c>
      <c r="P38" s="184"/>
      <c r="Q38" s="183">
        <f>R36*12</f>
        <v>207129.12</v>
      </c>
      <c r="R38" s="184"/>
      <c r="S38" s="183">
        <f>T36*12</f>
        <v>212307.36</v>
      </c>
      <c r="T38" s="184"/>
      <c r="U38" s="183">
        <f>V36*12</f>
        <v>217615.08000000002</v>
      </c>
      <c r="V38" s="184"/>
      <c r="W38" s="183">
        <f>X36*12</f>
        <v>223055.40000000002</v>
      </c>
      <c r="X38" s="185"/>
      <c r="Y38" s="105">
        <f>SUM(E38:W38)</f>
        <v>2001000.2399999998</v>
      </c>
      <c r="Z38" s="87">
        <f>Y38/10</f>
        <v>200100.02399999998</v>
      </c>
      <c r="AA38" s="65"/>
      <c r="AB38" s="65"/>
      <c r="AC38" s="66"/>
    </row>
    <row r="39" spans="1:31" s="20" customFormat="1" ht="18" customHeight="1" x14ac:dyDescent="0.3">
      <c r="B39" s="106" t="s">
        <v>70</v>
      </c>
      <c r="C39" s="95"/>
      <c r="D39" s="96"/>
      <c r="E39" s="88"/>
      <c r="F39" s="89"/>
      <c r="G39" s="90"/>
      <c r="H39" s="89"/>
      <c r="I39" s="90"/>
      <c r="J39" s="89"/>
      <c r="K39" s="90"/>
      <c r="L39" s="89"/>
      <c r="M39" s="90"/>
      <c r="N39" s="89"/>
      <c r="O39" s="91"/>
      <c r="P39" s="89"/>
      <c r="Q39" s="92"/>
      <c r="R39" s="92"/>
      <c r="S39" s="90"/>
      <c r="T39" s="89"/>
      <c r="U39" s="92"/>
      <c r="V39" s="89"/>
      <c r="W39" s="91"/>
      <c r="X39" s="92"/>
      <c r="Y39" s="90"/>
      <c r="Z39" s="104"/>
      <c r="AA39" s="65"/>
      <c r="AB39" s="65"/>
      <c r="AC39" s="66"/>
    </row>
    <row r="40" spans="1:31" s="20" customFormat="1" ht="18" customHeight="1" x14ac:dyDescent="0.3">
      <c r="B40" s="63" t="s">
        <v>127</v>
      </c>
      <c r="C40" s="97"/>
      <c r="D40" s="98" t="s">
        <v>64</v>
      </c>
      <c r="E40" s="78">
        <v>24806.5</v>
      </c>
      <c r="F40" s="79">
        <f>E40*$C$116</f>
        <v>24806.5</v>
      </c>
      <c r="G40" s="93">
        <v>25426.66</v>
      </c>
      <c r="H40" s="79">
        <f>G40*$C$116</f>
        <v>25426.66</v>
      </c>
      <c r="I40" s="93">
        <v>26062.33</v>
      </c>
      <c r="J40" s="79">
        <f>I40*$C$116</f>
        <v>26062.33</v>
      </c>
      <c r="K40" s="93">
        <v>26713.89</v>
      </c>
      <c r="L40" s="79">
        <f>K40*$C$116</f>
        <v>26713.89</v>
      </c>
      <c r="M40" s="93">
        <v>27381.73</v>
      </c>
      <c r="N40" s="79">
        <f>M40*$C$116</f>
        <v>27381.73</v>
      </c>
      <c r="O40" s="93">
        <v>28066.28</v>
      </c>
      <c r="P40" s="79">
        <f>O40*$C$116</f>
        <v>28066.28</v>
      </c>
      <c r="Q40" s="78">
        <v>28767.93</v>
      </c>
      <c r="R40" s="79">
        <f>Q40*$C$116</f>
        <v>28767.93</v>
      </c>
      <c r="S40" s="93">
        <v>29487.13</v>
      </c>
      <c r="T40" s="79">
        <f>S40*$C$116</f>
        <v>29487.13</v>
      </c>
      <c r="U40" s="78">
        <v>30224.31</v>
      </c>
      <c r="V40" s="79">
        <f>U40*$C$116</f>
        <v>30224.31</v>
      </c>
      <c r="W40" s="93">
        <v>30979.919999999998</v>
      </c>
      <c r="X40" s="82">
        <f>W40*$C$116</f>
        <v>30979.919999999998</v>
      </c>
      <c r="Y40" s="85"/>
      <c r="Z40" s="104"/>
      <c r="AA40" s="65"/>
      <c r="AB40" s="65"/>
      <c r="AC40" s="66"/>
    </row>
    <row r="41" spans="1:31" s="20" customFormat="1" ht="15.75" customHeight="1" thickBot="1" x14ac:dyDescent="0.35">
      <c r="B41" s="99"/>
      <c r="C41" s="100"/>
      <c r="D41" s="101"/>
      <c r="E41" s="83" t="s">
        <v>65</v>
      </c>
      <c r="F41" s="84" t="s">
        <v>66</v>
      </c>
      <c r="G41" s="85" t="s">
        <v>65</v>
      </c>
      <c r="H41" s="84" t="s">
        <v>66</v>
      </c>
      <c r="I41" s="85" t="s">
        <v>65</v>
      </c>
      <c r="J41" s="84" t="s">
        <v>66</v>
      </c>
      <c r="K41" s="85" t="s">
        <v>65</v>
      </c>
      <c r="L41" s="84" t="s">
        <v>66</v>
      </c>
      <c r="M41" s="85" t="s">
        <v>65</v>
      </c>
      <c r="N41" s="84" t="s">
        <v>66</v>
      </c>
      <c r="O41" s="85" t="s">
        <v>65</v>
      </c>
      <c r="P41" s="84" t="s">
        <v>66</v>
      </c>
      <c r="Q41" s="83" t="s">
        <v>65</v>
      </c>
      <c r="R41" s="86" t="s">
        <v>66</v>
      </c>
      <c r="S41" s="85" t="s">
        <v>65</v>
      </c>
      <c r="T41" s="84" t="s">
        <v>66</v>
      </c>
      <c r="U41" s="83" t="s">
        <v>65</v>
      </c>
      <c r="V41" s="84" t="s">
        <v>66</v>
      </c>
      <c r="W41" s="85" t="s">
        <v>65</v>
      </c>
      <c r="X41" s="86" t="s">
        <v>66</v>
      </c>
      <c r="Y41" s="94"/>
      <c r="Z41" s="104"/>
      <c r="AA41" s="65"/>
      <c r="AB41" s="65"/>
      <c r="AC41" s="66"/>
    </row>
    <row r="42" spans="1:31" s="20" customFormat="1" ht="18" customHeight="1" thickBot="1" x14ac:dyDescent="0.35">
      <c r="B42" s="147" t="s">
        <v>71</v>
      </c>
      <c r="C42" s="148"/>
      <c r="D42" s="149"/>
      <c r="E42" s="183">
        <f>F40*12</f>
        <v>297678</v>
      </c>
      <c r="F42" s="184"/>
      <c r="G42" s="183">
        <f t="shared" ref="G42" si="9">H40*12</f>
        <v>305119.92</v>
      </c>
      <c r="H42" s="184"/>
      <c r="I42" s="183">
        <f t="shared" ref="I42" si="10">J40*12</f>
        <v>312747.96000000002</v>
      </c>
      <c r="J42" s="184"/>
      <c r="K42" s="183">
        <f t="shared" ref="K42" si="11">L40*12</f>
        <v>320566.68</v>
      </c>
      <c r="L42" s="184"/>
      <c r="M42" s="183">
        <f t="shared" ref="M42" si="12">N40*12</f>
        <v>328580.76</v>
      </c>
      <c r="N42" s="184"/>
      <c r="O42" s="183">
        <f t="shared" ref="O42" si="13">P40*12</f>
        <v>336795.36</v>
      </c>
      <c r="P42" s="184"/>
      <c r="Q42" s="183">
        <f t="shared" ref="Q42" si="14">R40*12</f>
        <v>345215.16000000003</v>
      </c>
      <c r="R42" s="184"/>
      <c r="S42" s="183">
        <f t="shared" ref="S42" si="15">T40*12</f>
        <v>353845.56</v>
      </c>
      <c r="T42" s="184"/>
      <c r="U42" s="183">
        <f t="shared" ref="U42" si="16">V40*12</f>
        <v>362691.72000000003</v>
      </c>
      <c r="V42" s="184"/>
      <c r="W42" s="183">
        <f t="shared" ref="W42" si="17">X40*12</f>
        <v>371759.04</v>
      </c>
      <c r="X42" s="185"/>
      <c r="Y42" s="105">
        <f>SUM(E42:W42)</f>
        <v>3335000.16</v>
      </c>
      <c r="Z42" s="87">
        <f>Y42/10</f>
        <v>333500.016</v>
      </c>
      <c r="AA42" s="65"/>
      <c r="AB42" s="65"/>
      <c r="AC42" s="66"/>
    </row>
    <row r="43" spans="1:31" s="20" customFormat="1" ht="15.75" customHeight="1" thickBot="1" x14ac:dyDescent="0.35">
      <c r="B43" s="140"/>
      <c r="C43" s="141"/>
      <c r="D43" s="141"/>
      <c r="E43" s="141"/>
      <c r="F43" s="141"/>
      <c r="G43" s="141"/>
      <c r="H43" s="141"/>
      <c r="I43" s="141"/>
      <c r="J43" s="141"/>
      <c r="K43" s="141"/>
      <c r="L43" s="141"/>
      <c r="M43" s="141"/>
      <c r="N43" s="141"/>
      <c r="O43" s="141"/>
      <c r="P43" s="141"/>
      <c r="Q43" s="141"/>
      <c r="R43" s="141"/>
      <c r="S43" s="141"/>
      <c r="T43" s="141"/>
      <c r="U43" s="141"/>
      <c r="V43" s="141"/>
      <c r="W43" s="141"/>
      <c r="X43" s="141"/>
      <c r="Y43" s="141"/>
      <c r="Z43" s="142"/>
      <c r="AA43" s="65"/>
      <c r="AB43" s="65"/>
      <c r="AC43" s="65"/>
      <c r="AD43" s="65"/>
      <c r="AE43" s="66"/>
    </row>
    <row r="44" spans="1:31" s="20" customFormat="1" ht="18.75" customHeight="1" x14ac:dyDescent="0.3">
      <c r="A44" s="17"/>
      <c r="B44" s="17"/>
      <c r="C44" s="19"/>
      <c r="D44" s="19"/>
      <c r="E44" s="19"/>
      <c r="F44" s="19"/>
      <c r="G44" s="19"/>
      <c r="H44" s="19"/>
      <c r="I44" s="19"/>
      <c r="J44" s="19"/>
      <c r="K44" s="19"/>
      <c r="L44" s="19"/>
      <c r="M44" s="19"/>
      <c r="N44" s="19"/>
      <c r="O44" s="19"/>
      <c r="P44" s="19"/>
      <c r="Q44" s="19"/>
      <c r="R44" s="19"/>
      <c r="S44" s="19"/>
      <c r="T44" s="19"/>
      <c r="U44" s="19"/>
      <c r="V44" s="19"/>
      <c r="W44" s="19"/>
      <c r="X44" s="19"/>
    </row>
    <row r="45" spans="1:31" s="20" customFormat="1" ht="15.75" customHeight="1" thickBot="1" x14ac:dyDescent="0.35">
      <c r="B45" s="64" t="s">
        <v>72</v>
      </c>
      <c r="C45" s="65"/>
      <c r="D45" s="65"/>
      <c r="E45" s="65"/>
      <c r="F45" s="65"/>
      <c r="G45" s="65"/>
      <c r="H45" s="65"/>
      <c r="I45" s="65"/>
      <c r="J45" s="65"/>
      <c r="K45" s="65"/>
      <c r="L45" s="65"/>
      <c r="M45" s="65"/>
      <c r="N45" s="65"/>
      <c r="O45" s="65"/>
      <c r="P45" s="65"/>
      <c r="Q45" s="65"/>
      <c r="R45" s="65"/>
      <c r="S45" s="65"/>
      <c r="T45" s="65"/>
      <c r="U45" s="65"/>
      <c r="V45" s="65"/>
      <c r="W45" s="65"/>
      <c r="X45" s="65"/>
      <c r="Y45" s="65"/>
      <c r="Z45" s="65"/>
      <c r="AA45" s="65"/>
      <c r="AB45" s="65"/>
      <c r="AC45" s="65"/>
      <c r="AD45" s="65"/>
      <c r="AE45" s="66"/>
    </row>
    <row r="46" spans="1:31" s="20" customFormat="1" ht="15.75" customHeight="1" thickBot="1" x14ac:dyDescent="0.35">
      <c r="B46" s="136" t="s">
        <v>73</v>
      </c>
      <c r="C46" s="137"/>
      <c r="D46" s="137"/>
      <c r="E46" s="181" t="s">
        <v>48</v>
      </c>
      <c r="F46" s="182"/>
      <c r="G46" s="150" t="s">
        <v>49</v>
      </c>
      <c r="H46" s="151"/>
      <c r="I46" s="150" t="s">
        <v>50</v>
      </c>
      <c r="J46" s="151"/>
      <c r="K46" s="150" t="s">
        <v>51</v>
      </c>
      <c r="L46" s="151"/>
      <c r="M46" s="150" t="s">
        <v>52</v>
      </c>
      <c r="N46" s="151"/>
      <c r="O46" s="150" t="s">
        <v>53</v>
      </c>
      <c r="P46" s="151"/>
      <c r="Q46" s="152" t="s">
        <v>54</v>
      </c>
      <c r="R46" s="152"/>
      <c r="S46" s="150" t="s">
        <v>55</v>
      </c>
      <c r="T46" s="151"/>
      <c r="U46" s="152" t="s">
        <v>56</v>
      </c>
      <c r="V46" s="152"/>
      <c r="W46" s="150" t="s">
        <v>57</v>
      </c>
      <c r="X46" s="151"/>
      <c r="Y46" s="143" t="s">
        <v>74</v>
      </c>
      <c r="Z46" s="145" t="s">
        <v>75</v>
      </c>
      <c r="AA46" s="65"/>
      <c r="AB46" s="65"/>
      <c r="AC46" s="66"/>
    </row>
    <row r="47" spans="1:31" s="20" customFormat="1" ht="45.6" customHeight="1" thickBot="1" x14ac:dyDescent="0.35">
      <c r="B47" s="138"/>
      <c r="C47" s="139"/>
      <c r="D47" s="139"/>
      <c r="E47" s="67" t="s">
        <v>60</v>
      </c>
      <c r="F47" s="68" t="s">
        <v>61</v>
      </c>
      <c r="G47" s="67" t="s">
        <v>60</v>
      </c>
      <c r="H47" s="68" t="s">
        <v>61</v>
      </c>
      <c r="I47" s="67" t="s">
        <v>60</v>
      </c>
      <c r="J47" s="68" t="s">
        <v>61</v>
      </c>
      <c r="K47" s="67" t="s">
        <v>60</v>
      </c>
      <c r="L47" s="68" t="s">
        <v>61</v>
      </c>
      <c r="M47" s="67" t="s">
        <v>60</v>
      </c>
      <c r="N47" s="68" t="s">
        <v>61</v>
      </c>
      <c r="O47" s="67" t="s">
        <v>60</v>
      </c>
      <c r="P47" s="68" t="s">
        <v>61</v>
      </c>
      <c r="Q47" s="69" t="s">
        <v>60</v>
      </c>
      <c r="R47" s="70" t="s">
        <v>61</v>
      </c>
      <c r="S47" s="67" t="s">
        <v>60</v>
      </c>
      <c r="T47" s="68" t="s">
        <v>61</v>
      </c>
      <c r="U47" s="71" t="s">
        <v>60</v>
      </c>
      <c r="V47" s="72" t="s">
        <v>61</v>
      </c>
      <c r="W47" s="67" t="s">
        <v>60</v>
      </c>
      <c r="X47" s="68" t="s">
        <v>61</v>
      </c>
      <c r="Y47" s="144"/>
      <c r="Z47" s="146"/>
      <c r="AA47" s="65"/>
      <c r="AB47" s="65"/>
      <c r="AC47" s="66"/>
    </row>
    <row r="48" spans="1:31" s="20" customFormat="1" ht="15.75" customHeight="1" x14ac:dyDescent="0.3">
      <c r="B48" s="106" t="s">
        <v>76</v>
      </c>
      <c r="C48" s="95"/>
      <c r="D48" s="96"/>
      <c r="E48" s="73"/>
      <c r="F48" s="74"/>
      <c r="G48" s="75"/>
      <c r="H48" s="74"/>
      <c r="I48" s="75"/>
      <c r="J48" s="74"/>
      <c r="K48" s="75"/>
      <c r="L48" s="74"/>
      <c r="M48" s="75"/>
      <c r="N48" s="74"/>
      <c r="O48" s="76"/>
      <c r="P48" s="74"/>
      <c r="Q48" s="77"/>
      <c r="R48" s="77"/>
      <c r="S48" s="75"/>
      <c r="T48" s="74"/>
      <c r="U48" s="77"/>
      <c r="V48" s="74"/>
      <c r="W48" s="76"/>
      <c r="X48" s="74"/>
      <c r="Y48" s="102"/>
      <c r="Z48" s="103"/>
      <c r="AA48" s="65"/>
      <c r="AB48" s="65"/>
      <c r="AC48" s="66"/>
    </row>
    <row r="49" spans="1:31" s="20" customFormat="1" ht="15.75" customHeight="1" x14ac:dyDescent="0.3">
      <c r="B49" s="63" t="s">
        <v>77</v>
      </c>
      <c r="C49" s="97"/>
      <c r="D49" s="98" t="s">
        <v>64</v>
      </c>
      <c r="E49" s="78">
        <v>22128.17</v>
      </c>
      <c r="F49" s="79">
        <f>E49*$C$116</f>
        <v>22128.17</v>
      </c>
      <c r="G49" s="80">
        <v>22681.37</v>
      </c>
      <c r="H49" s="79">
        <f>G49*$C$116</f>
        <v>22681.37</v>
      </c>
      <c r="I49" s="80">
        <v>23248.41</v>
      </c>
      <c r="J49" s="79">
        <f>I49*$C$116</f>
        <v>23248.41</v>
      </c>
      <c r="K49" s="80">
        <v>23829.62</v>
      </c>
      <c r="L49" s="79">
        <f>K49*$C$116</f>
        <v>23829.62</v>
      </c>
      <c r="M49" s="80">
        <v>24425.360000000001</v>
      </c>
      <c r="N49" s="79">
        <f>M49*$C$116</f>
        <v>24425.360000000001</v>
      </c>
      <c r="O49" s="80">
        <v>25035.99</v>
      </c>
      <c r="P49" s="79">
        <f>O49*$C$116</f>
        <v>25035.99</v>
      </c>
      <c r="Q49" s="81">
        <v>25661.89</v>
      </c>
      <c r="R49" s="79">
        <f>Q49*$C$116</f>
        <v>25661.89</v>
      </c>
      <c r="S49" s="80">
        <v>26303.439999999999</v>
      </c>
      <c r="T49" s="79">
        <f>S49*$C$116</f>
        <v>26303.439999999999</v>
      </c>
      <c r="U49" s="81">
        <v>26961.03</v>
      </c>
      <c r="V49" s="79">
        <f>U49*$C$116</f>
        <v>26961.03</v>
      </c>
      <c r="W49" s="80">
        <v>27635.05</v>
      </c>
      <c r="X49" s="79">
        <f>W49*$C$116</f>
        <v>27635.05</v>
      </c>
      <c r="Y49" s="85"/>
      <c r="Z49" s="104"/>
      <c r="AA49" s="65"/>
      <c r="AB49" s="65"/>
      <c r="AC49" s="66"/>
    </row>
    <row r="50" spans="1:31" s="20" customFormat="1" ht="15.75" customHeight="1" thickBot="1" x14ac:dyDescent="0.35">
      <c r="B50" s="99"/>
      <c r="C50" s="100"/>
      <c r="D50" s="101"/>
      <c r="E50" s="83"/>
      <c r="F50" s="84" t="s">
        <v>66</v>
      </c>
      <c r="G50" s="85" t="s">
        <v>65</v>
      </c>
      <c r="H50" s="84" t="s">
        <v>66</v>
      </c>
      <c r="I50" s="85" t="s">
        <v>65</v>
      </c>
      <c r="J50" s="84" t="s">
        <v>66</v>
      </c>
      <c r="K50" s="85" t="s">
        <v>65</v>
      </c>
      <c r="L50" s="84" t="s">
        <v>66</v>
      </c>
      <c r="M50" s="85" t="s">
        <v>65</v>
      </c>
      <c r="N50" s="84" t="s">
        <v>66</v>
      </c>
      <c r="O50" s="85" t="s">
        <v>65</v>
      </c>
      <c r="P50" s="84" t="s">
        <v>66</v>
      </c>
      <c r="Q50" s="83" t="s">
        <v>65</v>
      </c>
      <c r="R50" s="86" t="s">
        <v>66</v>
      </c>
      <c r="S50" s="85" t="s">
        <v>65</v>
      </c>
      <c r="T50" s="84" t="s">
        <v>66</v>
      </c>
      <c r="U50" s="83" t="s">
        <v>65</v>
      </c>
      <c r="V50" s="84" t="s">
        <v>66</v>
      </c>
      <c r="W50" s="85" t="s">
        <v>65</v>
      </c>
      <c r="X50" s="84" t="s">
        <v>66</v>
      </c>
      <c r="Y50" s="94"/>
      <c r="Z50" s="104"/>
      <c r="AA50" s="65"/>
      <c r="AB50" s="65"/>
      <c r="AC50" s="66"/>
    </row>
    <row r="51" spans="1:31" s="20" customFormat="1" ht="15.75" customHeight="1" thickBot="1" x14ac:dyDescent="0.35">
      <c r="B51" s="147" t="s">
        <v>67</v>
      </c>
      <c r="C51" s="148"/>
      <c r="D51" s="149"/>
      <c r="E51" s="153">
        <f>F49*12</f>
        <v>265538.03999999998</v>
      </c>
      <c r="F51" s="154"/>
      <c r="G51" s="153">
        <f t="shared" ref="G51" si="18">H49*12</f>
        <v>272176.44</v>
      </c>
      <c r="H51" s="154"/>
      <c r="I51" s="153">
        <f t="shared" ref="I51" si="19">J49*12</f>
        <v>278980.92</v>
      </c>
      <c r="J51" s="154"/>
      <c r="K51" s="153">
        <f t="shared" ref="K51" si="20">L49*12</f>
        <v>285955.44</v>
      </c>
      <c r="L51" s="154"/>
      <c r="M51" s="153">
        <f t="shared" ref="M51" si="21">N49*12</f>
        <v>293104.32</v>
      </c>
      <c r="N51" s="154"/>
      <c r="O51" s="153">
        <f t="shared" ref="O51" si="22">P49*12</f>
        <v>300431.88</v>
      </c>
      <c r="P51" s="154"/>
      <c r="Q51" s="153">
        <f t="shared" ref="Q51" si="23">R49*12</f>
        <v>307942.68</v>
      </c>
      <c r="R51" s="154"/>
      <c r="S51" s="153">
        <f t="shared" ref="S51" si="24">T49*12</f>
        <v>315641.27999999997</v>
      </c>
      <c r="T51" s="154"/>
      <c r="U51" s="153">
        <f t="shared" ref="U51" si="25">V49*12</f>
        <v>323532.36</v>
      </c>
      <c r="V51" s="154"/>
      <c r="W51" s="153">
        <f t="shared" ref="W51" si="26">X49*12</f>
        <v>331620.59999999998</v>
      </c>
      <c r="X51" s="180"/>
      <c r="Y51" s="105">
        <f>SUM(E51:W51)</f>
        <v>2974923.96</v>
      </c>
      <c r="Z51" s="87">
        <f>Y51/10</f>
        <v>297492.39600000001</v>
      </c>
      <c r="AA51" s="65"/>
      <c r="AB51" s="65"/>
      <c r="AC51" s="66"/>
    </row>
    <row r="52" spans="1:31" s="20" customFormat="1" ht="17.399999999999999" x14ac:dyDescent="0.3">
      <c r="B52" s="106" t="s">
        <v>78</v>
      </c>
      <c r="C52" s="107"/>
      <c r="D52" s="96"/>
      <c r="E52" s="73"/>
      <c r="F52" s="74"/>
      <c r="G52" s="75"/>
      <c r="H52" s="74"/>
      <c r="I52" s="75"/>
      <c r="J52" s="74"/>
      <c r="K52" s="75"/>
      <c r="L52" s="74"/>
      <c r="M52" s="75"/>
      <c r="N52" s="74"/>
      <c r="O52" s="76"/>
      <c r="P52" s="74"/>
      <c r="Q52" s="77"/>
      <c r="R52" s="77"/>
      <c r="S52" s="75"/>
      <c r="T52" s="74"/>
      <c r="U52" s="77"/>
      <c r="V52" s="74"/>
      <c r="W52" s="76"/>
      <c r="X52" s="77"/>
      <c r="Y52" s="90"/>
      <c r="Z52" s="104"/>
      <c r="AA52" s="65"/>
      <c r="AB52" s="65"/>
      <c r="AC52" s="66"/>
    </row>
    <row r="53" spans="1:31" s="20" customFormat="1" ht="15.6" x14ac:dyDescent="0.3">
      <c r="B53" s="63" t="s">
        <v>79</v>
      </c>
      <c r="C53" s="97"/>
      <c r="D53" s="98" t="s">
        <v>64</v>
      </c>
      <c r="E53" s="78">
        <v>44256.34</v>
      </c>
      <c r="F53" s="79">
        <f>E53*$C$116</f>
        <v>44256.34</v>
      </c>
      <c r="G53" s="80">
        <v>45362.75</v>
      </c>
      <c r="H53" s="79">
        <f>G53*$C$116</f>
        <v>45362.75</v>
      </c>
      <c r="I53" s="80">
        <v>46496.82</v>
      </c>
      <c r="J53" s="79">
        <f>I53*$C$116</f>
        <v>46496.82</v>
      </c>
      <c r="K53" s="80">
        <v>47659.24</v>
      </c>
      <c r="L53" s="79">
        <f>K53*$C$116</f>
        <v>47659.24</v>
      </c>
      <c r="M53" s="80">
        <v>48850.720000000001</v>
      </c>
      <c r="N53" s="79">
        <f>M53*$C$116</f>
        <v>48850.720000000001</v>
      </c>
      <c r="O53" s="80">
        <v>50071.99</v>
      </c>
      <c r="P53" s="79">
        <f>O53*$C$116</f>
        <v>50071.99</v>
      </c>
      <c r="Q53" s="81">
        <v>51323.79</v>
      </c>
      <c r="R53" s="79">
        <f>Q53*$C$116</f>
        <v>51323.79</v>
      </c>
      <c r="S53" s="80">
        <v>52606.879999999997</v>
      </c>
      <c r="T53" s="79">
        <f>S53*$C$116</f>
        <v>52606.879999999997</v>
      </c>
      <c r="U53" s="81">
        <v>53922.05</v>
      </c>
      <c r="V53" s="79">
        <f>U53*$C$116</f>
        <v>53922.05</v>
      </c>
      <c r="W53" s="80">
        <v>55270.1</v>
      </c>
      <c r="X53" s="82">
        <f>W53*$C$116</f>
        <v>55270.1</v>
      </c>
      <c r="Y53" s="85"/>
      <c r="Z53" s="104"/>
      <c r="AA53" s="65"/>
      <c r="AB53" s="65"/>
      <c r="AC53" s="66"/>
    </row>
    <row r="54" spans="1:31" s="20" customFormat="1" ht="15.75" customHeight="1" thickBot="1" x14ac:dyDescent="0.35">
      <c r="B54" s="99"/>
      <c r="C54" s="100"/>
      <c r="D54" s="101"/>
      <c r="E54" s="83" t="s">
        <v>65</v>
      </c>
      <c r="F54" s="84" t="s">
        <v>66</v>
      </c>
      <c r="G54" s="85" t="s">
        <v>65</v>
      </c>
      <c r="H54" s="84" t="s">
        <v>66</v>
      </c>
      <c r="I54" s="85" t="s">
        <v>65</v>
      </c>
      <c r="J54" s="84" t="s">
        <v>66</v>
      </c>
      <c r="K54" s="85" t="s">
        <v>65</v>
      </c>
      <c r="L54" s="84" t="s">
        <v>66</v>
      </c>
      <c r="M54" s="85" t="s">
        <v>65</v>
      </c>
      <c r="N54" s="84" t="s">
        <v>66</v>
      </c>
      <c r="O54" s="85" t="s">
        <v>65</v>
      </c>
      <c r="P54" s="84" t="s">
        <v>66</v>
      </c>
      <c r="Q54" s="83" t="s">
        <v>65</v>
      </c>
      <c r="R54" s="86" t="s">
        <v>66</v>
      </c>
      <c r="S54" s="85" t="s">
        <v>65</v>
      </c>
      <c r="T54" s="84" t="s">
        <v>66</v>
      </c>
      <c r="U54" s="83" t="s">
        <v>65</v>
      </c>
      <c r="V54" s="84" t="s">
        <v>66</v>
      </c>
      <c r="W54" s="85" t="s">
        <v>65</v>
      </c>
      <c r="X54" s="86" t="s">
        <v>66</v>
      </c>
      <c r="Y54" s="94"/>
      <c r="Z54" s="104"/>
      <c r="AA54" s="65"/>
      <c r="AB54" s="65"/>
      <c r="AC54" s="66"/>
    </row>
    <row r="55" spans="1:31" s="20" customFormat="1" ht="18" customHeight="1" thickBot="1" x14ac:dyDescent="0.35">
      <c r="B55" s="147" t="s">
        <v>69</v>
      </c>
      <c r="C55" s="148"/>
      <c r="D55" s="149"/>
      <c r="E55" s="183">
        <f>F53*12</f>
        <v>531076.07999999996</v>
      </c>
      <c r="F55" s="184"/>
      <c r="G55" s="183">
        <f>H53*12</f>
        <v>544353</v>
      </c>
      <c r="H55" s="184"/>
      <c r="I55" s="183">
        <f>J53*12</f>
        <v>557961.84</v>
      </c>
      <c r="J55" s="184"/>
      <c r="K55" s="183">
        <f>L53*12</f>
        <v>571910.88</v>
      </c>
      <c r="L55" s="184"/>
      <c r="M55" s="183">
        <f>N53*12</f>
        <v>586208.64</v>
      </c>
      <c r="N55" s="184"/>
      <c r="O55" s="183">
        <f>P53*12</f>
        <v>600863.88</v>
      </c>
      <c r="P55" s="184"/>
      <c r="Q55" s="183">
        <f>R53*12</f>
        <v>615885.48</v>
      </c>
      <c r="R55" s="184"/>
      <c r="S55" s="183">
        <f>T53*12</f>
        <v>631282.55999999994</v>
      </c>
      <c r="T55" s="184"/>
      <c r="U55" s="183">
        <f>V53*12</f>
        <v>647064.60000000009</v>
      </c>
      <c r="V55" s="184"/>
      <c r="W55" s="183">
        <f>X53*12</f>
        <v>663241.19999999995</v>
      </c>
      <c r="X55" s="185"/>
      <c r="Y55" s="105">
        <f>SUM(E55:W55)</f>
        <v>5949848.1599999992</v>
      </c>
      <c r="Z55" s="87">
        <f>Y55/10</f>
        <v>594984.81599999988</v>
      </c>
      <c r="AA55" s="65"/>
      <c r="AB55" s="65"/>
      <c r="AC55" s="66"/>
    </row>
    <row r="56" spans="1:31" s="20" customFormat="1" ht="18" customHeight="1" x14ac:dyDescent="0.3">
      <c r="B56" s="106" t="s">
        <v>80</v>
      </c>
      <c r="C56" s="95"/>
      <c r="D56" s="96"/>
      <c r="E56" s="88"/>
      <c r="F56" s="89"/>
      <c r="G56" s="90"/>
      <c r="H56" s="89"/>
      <c r="I56" s="90"/>
      <c r="J56" s="89"/>
      <c r="K56" s="90"/>
      <c r="L56" s="89"/>
      <c r="M56" s="90"/>
      <c r="N56" s="89"/>
      <c r="O56" s="91"/>
      <c r="P56" s="89"/>
      <c r="Q56" s="92"/>
      <c r="R56" s="92"/>
      <c r="S56" s="90"/>
      <c r="T56" s="89"/>
      <c r="U56" s="92"/>
      <c r="V56" s="89"/>
      <c r="W56" s="91"/>
      <c r="X56" s="92"/>
      <c r="Y56" s="90"/>
      <c r="Z56" s="104"/>
      <c r="AA56" s="65"/>
      <c r="AB56" s="65"/>
      <c r="AC56" s="66"/>
    </row>
    <row r="57" spans="1:31" s="20" customFormat="1" ht="18" customHeight="1" x14ac:dyDescent="0.3">
      <c r="B57" s="63" t="s">
        <v>128</v>
      </c>
      <c r="C57" s="97"/>
      <c r="D57" s="98" t="s">
        <v>64</v>
      </c>
      <c r="E57" s="78">
        <v>48534.45</v>
      </c>
      <c r="F57" s="79">
        <f>E57*$C$116</f>
        <v>48534.45</v>
      </c>
      <c r="G57" s="93">
        <v>49747.81</v>
      </c>
      <c r="H57" s="79">
        <f>G57*$C$116</f>
        <v>49747.81</v>
      </c>
      <c r="I57" s="93">
        <v>50991.51</v>
      </c>
      <c r="J57" s="79">
        <f>I57*$C$116</f>
        <v>50991.51</v>
      </c>
      <c r="K57" s="93">
        <v>52266.3</v>
      </c>
      <c r="L57" s="79">
        <f>K57*$C$116</f>
        <v>52266.3</v>
      </c>
      <c r="M57" s="93">
        <v>53572.95</v>
      </c>
      <c r="N57" s="79">
        <f>M57*$C$116</f>
        <v>53572.95</v>
      </c>
      <c r="O57" s="93">
        <v>54912.28</v>
      </c>
      <c r="P57" s="79">
        <f>O57*$C$116</f>
        <v>54912.28</v>
      </c>
      <c r="Q57" s="78">
        <v>56285.09</v>
      </c>
      <c r="R57" s="79">
        <f>Q57*$C$116</f>
        <v>56285.09</v>
      </c>
      <c r="S57" s="93">
        <v>57692.21</v>
      </c>
      <c r="T57" s="79">
        <f>S57*$C$116</f>
        <v>57692.21</v>
      </c>
      <c r="U57" s="78">
        <v>59134.52</v>
      </c>
      <c r="V57" s="79">
        <f>U57*$C$116</f>
        <v>59134.52</v>
      </c>
      <c r="W57" s="93">
        <v>60612.88</v>
      </c>
      <c r="X57" s="82">
        <f>W57*$C$116</f>
        <v>60612.88</v>
      </c>
      <c r="Y57" s="85"/>
      <c r="Z57" s="104"/>
      <c r="AA57" s="65"/>
      <c r="AB57" s="65"/>
      <c r="AC57" s="66"/>
    </row>
    <row r="58" spans="1:31" s="20" customFormat="1" ht="15.75" customHeight="1" thickBot="1" x14ac:dyDescent="0.35">
      <c r="B58" s="99"/>
      <c r="C58" s="100"/>
      <c r="D58" s="101"/>
      <c r="E58" s="83" t="s">
        <v>65</v>
      </c>
      <c r="F58" s="84" t="s">
        <v>66</v>
      </c>
      <c r="G58" s="85" t="s">
        <v>65</v>
      </c>
      <c r="H58" s="84" t="s">
        <v>66</v>
      </c>
      <c r="I58" s="85" t="s">
        <v>65</v>
      </c>
      <c r="J58" s="84" t="s">
        <v>66</v>
      </c>
      <c r="K58" s="85" t="s">
        <v>65</v>
      </c>
      <c r="L58" s="84" t="s">
        <v>66</v>
      </c>
      <c r="M58" s="85" t="s">
        <v>65</v>
      </c>
      <c r="N58" s="84" t="s">
        <v>66</v>
      </c>
      <c r="O58" s="85" t="s">
        <v>65</v>
      </c>
      <c r="P58" s="84" t="s">
        <v>66</v>
      </c>
      <c r="Q58" s="83" t="s">
        <v>65</v>
      </c>
      <c r="R58" s="86" t="s">
        <v>66</v>
      </c>
      <c r="S58" s="85" t="s">
        <v>65</v>
      </c>
      <c r="T58" s="84" t="s">
        <v>66</v>
      </c>
      <c r="U58" s="83" t="s">
        <v>65</v>
      </c>
      <c r="V58" s="84" t="s">
        <v>66</v>
      </c>
      <c r="W58" s="85" t="s">
        <v>65</v>
      </c>
      <c r="X58" s="86" t="s">
        <v>66</v>
      </c>
      <c r="Y58" s="94"/>
      <c r="Z58" s="104"/>
      <c r="AA58" s="65"/>
      <c r="AB58" s="65"/>
      <c r="AC58" s="66"/>
    </row>
    <row r="59" spans="1:31" s="20" customFormat="1" ht="18" customHeight="1" thickBot="1" x14ac:dyDescent="0.35">
      <c r="B59" s="147" t="s">
        <v>71</v>
      </c>
      <c r="C59" s="148"/>
      <c r="D59" s="149"/>
      <c r="E59" s="183">
        <f>F57*12</f>
        <v>582413.39999999991</v>
      </c>
      <c r="F59" s="184"/>
      <c r="G59" s="183">
        <f t="shared" ref="G59" si="27">H57*12</f>
        <v>596973.72</v>
      </c>
      <c r="H59" s="184"/>
      <c r="I59" s="183">
        <f t="shared" ref="I59" si="28">J57*12</f>
        <v>611898.12</v>
      </c>
      <c r="J59" s="184"/>
      <c r="K59" s="183">
        <f t="shared" ref="K59" si="29">L57*12</f>
        <v>627195.60000000009</v>
      </c>
      <c r="L59" s="184"/>
      <c r="M59" s="183">
        <f t="shared" ref="M59" si="30">N57*12</f>
        <v>642875.39999999991</v>
      </c>
      <c r="N59" s="184"/>
      <c r="O59" s="183">
        <f t="shared" ref="O59" si="31">P57*12</f>
        <v>658947.36</v>
      </c>
      <c r="P59" s="184"/>
      <c r="Q59" s="183">
        <f t="shared" ref="Q59" si="32">R57*12</f>
        <v>675421.08</v>
      </c>
      <c r="R59" s="184"/>
      <c r="S59" s="183">
        <f t="shared" ref="S59" si="33">T57*12</f>
        <v>692306.52</v>
      </c>
      <c r="T59" s="184"/>
      <c r="U59" s="183">
        <f t="shared" ref="U59" si="34">V57*12</f>
        <v>709614.24</v>
      </c>
      <c r="V59" s="184"/>
      <c r="W59" s="183">
        <f t="shared" ref="W59" si="35">X57*12</f>
        <v>727354.55999999994</v>
      </c>
      <c r="X59" s="185"/>
      <c r="Y59" s="105">
        <f>SUM(E59:W59)</f>
        <v>6524999.9999999991</v>
      </c>
      <c r="Z59" s="87">
        <f>Y59/10</f>
        <v>652499.99999999988</v>
      </c>
      <c r="AA59" s="65"/>
      <c r="AB59" s="65"/>
      <c r="AC59" s="66"/>
    </row>
    <row r="60" spans="1:31" s="20" customFormat="1" ht="15.75" customHeight="1" thickBot="1" x14ac:dyDescent="0.35">
      <c r="B60" s="140"/>
      <c r="C60" s="141"/>
      <c r="D60" s="141"/>
      <c r="E60" s="141"/>
      <c r="F60" s="141"/>
      <c r="G60" s="141"/>
      <c r="H60" s="141"/>
      <c r="I60" s="141"/>
      <c r="J60" s="141"/>
      <c r="K60" s="141"/>
      <c r="L60" s="141"/>
      <c r="M60" s="141"/>
      <c r="N60" s="141"/>
      <c r="O60" s="141"/>
      <c r="P60" s="141"/>
      <c r="Q60" s="141"/>
      <c r="R60" s="141"/>
      <c r="S60" s="141"/>
      <c r="T60" s="141"/>
      <c r="U60" s="141"/>
      <c r="V60" s="141"/>
      <c r="W60" s="141"/>
      <c r="X60" s="141"/>
      <c r="Y60" s="141"/>
      <c r="Z60" s="142"/>
      <c r="AA60" s="65"/>
      <c r="AB60" s="65"/>
      <c r="AC60" s="65"/>
      <c r="AD60" s="65"/>
      <c r="AE60" s="66"/>
    </row>
    <row r="61" spans="1:31" s="20" customFormat="1" ht="28.35" customHeight="1" x14ac:dyDescent="0.3">
      <c r="A61" s="17"/>
      <c r="B61" s="17"/>
      <c r="C61" s="19"/>
      <c r="D61" s="19"/>
      <c r="E61" s="19"/>
      <c r="F61" s="19"/>
      <c r="G61" s="19"/>
      <c r="H61" s="19"/>
      <c r="I61" s="19"/>
      <c r="J61" s="19"/>
      <c r="K61" s="19"/>
      <c r="L61" s="19"/>
      <c r="M61" s="19"/>
      <c r="N61" s="19"/>
      <c r="O61" s="19"/>
      <c r="P61" s="19"/>
      <c r="Q61" s="19"/>
      <c r="R61" s="19"/>
      <c r="S61" s="19"/>
      <c r="T61" s="19"/>
      <c r="U61" s="19"/>
      <c r="V61" s="19"/>
      <c r="W61" s="19"/>
      <c r="X61" s="19"/>
    </row>
    <row r="62" spans="1:31" s="20" customFormat="1" ht="15.75" customHeight="1" thickBot="1" x14ac:dyDescent="0.35">
      <c r="B62" s="64" t="s">
        <v>81</v>
      </c>
      <c r="C62" s="65"/>
      <c r="D62" s="65"/>
      <c r="E62" s="65"/>
      <c r="F62" s="65"/>
      <c r="G62" s="65"/>
      <c r="H62" s="65"/>
      <c r="I62" s="65"/>
      <c r="J62" s="65"/>
      <c r="K62" s="65"/>
      <c r="L62" s="65"/>
      <c r="M62" s="65"/>
      <c r="N62" s="65"/>
      <c r="O62" s="65"/>
      <c r="P62" s="65"/>
      <c r="Q62" s="65"/>
      <c r="R62" s="65"/>
      <c r="S62" s="65"/>
      <c r="T62" s="65"/>
      <c r="U62" s="65"/>
      <c r="V62" s="65"/>
      <c r="W62" s="65"/>
      <c r="X62" s="65"/>
      <c r="Y62" s="65"/>
      <c r="Z62" s="65"/>
      <c r="AA62" s="65"/>
      <c r="AB62" s="65"/>
      <c r="AC62" s="65"/>
      <c r="AD62" s="65"/>
      <c r="AE62" s="66"/>
    </row>
    <row r="63" spans="1:31" s="20" customFormat="1" ht="15.75" customHeight="1" thickBot="1" x14ac:dyDescent="0.35">
      <c r="B63" s="136" t="s">
        <v>82</v>
      </c>
      <c r="C63" s="137"/>
      <c r="D63" s="137"/>
      <c r="E63" s="181" t="s">
        <v>48</v>
      </c>
      <c r="F63" s="182"/>
      <c r="G63" s="150" t="s">
        <v>49</v>
      </c>
      <c r="H63" s="151"/>
      <c r="I63" s="150" t="s">
        <v>50</v>
      </c>
      <c r="J63" s="151"/>
      <c r="K63" s="150" t="s">
        <v>51</v>
      </c>
      <c r="L63" s="151"/>
      <c r="M63" s="150" t="s">
        <v>52</v>
      </c>
      <c r="N63" s="151"/>
      <c r="O63" s="150" t="s">
        <v>53</v>
      </c>
      <c r="P63" s="151"/>
      <c r="Q63" s="152" t="s">
        <v>54</v>
      </c>
      <c r="R63" s="152"/>
      <c r="S63" s="150" t="s">
        <v>55</v>
      </c>
      <c r="T63" s="151"/>
      <c r="U63" s="152" t="s">
        <v>56</v>
      </c>
      <c r="V63" s="152"/>
      <c r="W63" s="150" t="s">
        <v>57</v>
      </c>
      <c r="X63" s="151"/>
      <c r="Y63" s="143" t="s">
        <v>83</v>
      </c>
      <c r="Z63" s="145" t="s">
        <v>84</v>
      </c>
      <c r="AA63" s="65"/>
      <c r="AB63" s="65"/>
      <c r="AC63" s="66"/>
    </row>
    <row r="64" spans="1:31" s="20" customFormat="1" ht="45.6" customHeight="1" thickBot="1" x14ac:dyDescent="0.35">
      <c r="B64" s="138"/>
      <c r="C64" s="139"/>
      <c r="D64" s="139"/>
      <c r="E64" s="67" t="s">
        <v>60</v>
      </c>
      <c r="F64" s="68" t="s">
        <v>61</v>
      </c>
      <c r="G64" s="67" t="s">
        <v>60</v>
      </c>
      <c r="H64" s="68" t="s">
        <v>61</v>
      </c>
      <c r="I64" s="67" t="s">
        <v>60</v>
      </c>
      <c r="J64" s="68" t="s">
        <v>61</v>
      </c>
      <c r="K64" s="67" t="s">
        <v>60</v>
      </c>
      <c r="L64" s="68" t="s">
        <v>61</v>
      </c>
      <c r="M64" s="67" t="s">
        <v>60</v>
      </c>
      <c r="N64" s="68" t="s">
        <v>61</v>
      </c>
      <c r="O64" s="67" t="s">
        <v>60</v>
      </c>
      <c r="P64" s="68" t="s">
        <v>61</v>
      </c>
      <c r="Q64" s="69" t="s">
        <v>60</v>
      </c>
      <c r="R64" s="70" t="s">
        <v>61</v>
      </c>
      <c r="S64" s="67" t="s">
        <v>60</v>
      </c>
      <c r="T64" s="68" t="s">
        <v>61</v>
      </c>
      <c r="U64" s="71" t="s">
        <v>60</v>
      </c>
      <c r="V64" s="72" t="s">
        <v>61</v>
      </c>
      <c r="W64" s="67" t="s">
        <v>60</v>
      </c>
      <c r="X64" s="68" t="s">
        <v>61</v>
      </c>
      <c r="Y64" s="144"/>
      <c r="Z64" s="146"/>
      <c r="AA64" s="65"/>
      <c r="AB64" s="65"/>
      <c r="AC64" s="66"/>
    </row>
    <row r="65" spans="1:31" s="20" customFormat="1" ht="15.75" customHeight="1" x14ac:dyDescent="0.3">
      <c r="B65" s="106" t="s">
        <v>85</v>
      </c>
      <c r="C65" s="95"/>
      <c r="D65" s="96"/>
      <c r="E65" s="73"/>
      <c r="F65" s="74"/>
      <c r="G65" s="75"/>
      <c r="H65" s="74"/>
      <c r="I65" s="75"/>
      <c r="J65" s="74"/>
      <c r="K65" s="75"/>
      <c r="L65" s="74"/>
      <c r="M65" s="75"/>
      <c r="N65" s="74"/>
      <c r="O65" s="76"/>
      <c r="P65" s="74"/>
      <c r="Q65" s="77"/>
      <c r="R65" s="77"/>
      <c r="S65" s="75"/>
      <c r="T65" s="74"/>
      <c r="U65" s="77"/>
      <c r="V65" s="74"/>
      <c r="W65" s="76"/>
      <c r="X65" s="74"/>
      <c r="Y65" s="102"/>
      <c r="Z65" s="103"/>
      <c r="AA65" s="65"/>
      <c r="AB65" s="65"/>
      <c r="AC65" s="66"/>
    </row>
    <row r="66" spans="1:31" s="20" customFormat="1" ht="15.75" customHeight="1" x14ac:dyDescent="0.3">
      <c r="B66" s="124" t="s">
        <v>86</v>
      </c>
      <c r="C66" s="125"/>
      <c r="D66" s="98" t="s">
        <v>64</v>
      </c>
      <c r="E66" s="78">
        <v>8861.27</v>
      </c>
      <c r="F66" s="79">
        <f>E66*$C$116</f>
        <v>8861.27</v>
      </c>
      <c r="G66" s="80">
        <v>9082.7999999999993</v>
      </c>
      <c r="H66" s="79">
        <f>G66*$C$116</f>
        <v>9082.7999999999993</v>
      </c>
      <c r="I66" s="80">
        <v>9309.8700000000008</v>
      </c>
      <c r="J66" s="79">
        <f>I66*$C$116</f>
        <v>9309.8700000000008</v>
      </c>
      <c r="K66" s="80">
        <v>9542.6200000000008</v>
      </c>
      <c r="L66" s="79">
        <f>K66*$C$116</f>
        <v>9542.6200000000008</v>
      </c>
      <c r="M66" s="80">
        <v>9781.19</v>
      </c>
      <c r="N66" s="79">
        <f>M66*$C$116</f>
        <v>9781.19</v>
      </c>
      <c r="O66" s="80">
        <v>10025.719999999999</v>
      </c>
      <c r="P66" s="79">
        <f>O66*$C$116</f>
        <v>10025.719999999999</v>
      </c>
      <c r="Q66" s="81">
        <v>10276.36</v>
      </c>
      <c r="R66" s="79">
        <f>Q66*$C$116</f>
        <v>10276.36</v>
      </c>
      <c r="S66" s="80">
        <v>10533.27</v>
      </c>
      <c r="T66" s="79">
        <f>S66*$C$116</f>
        <v>10533.27</v>
      </c>
      <c r="U66" s="81">
        <v>10796.6</v>
      </c>
      <c r="V66" s="79">
        <f>U66*$C$116</f>
        <v>10796.6</v>
      </c>
      <c r="W66" s="80">
        <v>11066.51</v>
      </c>
      <c r="X66" s="79">
        <f>W66*$C$116</f>
        <v>11066.51</v>
      </c>
      <c r="Y66" s="85"/>
      <c r="Z66" s="104"/>
      <c r="AA66" s="65"/>
      <c r="AB66" s="65"/>
      <c r="AC66" s="66"/>
    </row>
    <row r="67" spans="1:31" s="20" customFormat="1" ht="15.75" customHeight="1" thickBot="1" x14ac:dyDescent="0.35">
      <c r="B67" s="99"/>
      <c r="C67" s="100"/>
      <c r="D67" s="101"/>
      <c r="E67" s="83" t="s">
        <v>65</v>
      </c>
      <c r="F67" s="84" t="s">
        <v>66</v>
      </c>
      <c r="G67" s="85" t="s">
        <v>65</v>
      </c>
      <c r="H67" s="84" t="s">
        <v>66</v>
      </c>
      <c r="I67" s="85" t="s">
        <v>65</v>
      </c>
      <c r="J67" s="84" t="s">
        <v>66</v>
      </c>
      <c r="K67" s="85" t="s">
        <v>65</v>
      </c>
      <c r="L67" s="84" t="s">
        <v>66</v>
      </c>
      <c r="M67" s="85" t="s">
        <v>65</v>
      </c>
      <c r="N67" s="84" t="s">
        <v>66</v>
      </c>
      <c r="O67" s="85" t="s">
        <v>65</v>
      </c>
      <c r="P67" s="84" t="s">
        <v>66</v>
      </c>
      <c r="Q67" s="83" t="s">
        <v>65</v>
      </c>
      <c r="R67" s="86" t="s">
        <v>66</v>
      </c>
      <c r="S67" s="85" t="s">
        <v>65</v>
      </c>
      <c r="T67" s="84" t="s">
        <v>66</v>
      </c>
      <c r="U67" s="83" t="s">
        <v>65</v>
      </c>
      <c r="V67" s="84" t="s">
        <v>66</v>
      </c>
      <c r="W67" s="85" t="s">
        <v>65</v>
      </c>
      <c r="X67" s="84" t="s">
        <v>66</v>
      </c>
      <c r="Y67" s="94"/>
      <c r="Z67" s="104"/>
      <c r="AA67" s="65"/>
      <c r="AB67" s="65"/>
      <c r="AC67" s="66"/>
    </row>
    <row r="68" spans="1:31" s="20" customFormat="1" ht="15.75" customHeight="1" thickBot="1" x14ac:dyDescent="0.35">
      <c r="B68" s="147" t="s">
        <v>67</v>
      </c>
      <c r="C68" s="148"/>
      <c r="D68" s="149"/>
      <c r="E68" s="153">
        <f>F66*12</f>
        <v>106335.24</v>
      </c>
      <c r="F68" s="154"/>
      <c r="G68" s="153">
        <f t="shared" ref="G68" si="36">H66*12</f>
        <v>108993.59999999999</v>
      </c>
      <c r="H68" s="154"/>
      <c r="I68" s="153">
        <f t="shared" ref="I68" si="37">J66*12</f>
        <v>111718.44</v>
      </c>
      <c r="J68" s="154"/>
      <c r="K68" s="153">
        <f t="shared" ref="K68" si="38">L66*12</f>
        <v>114511.44</v>
      </c>
      <c r="L68" s="154"/>
      <c r="M68" s="153">
        <f t="shared" ref="M68" si="39">N66*12</f>
        <v>117374.28</v>
      </c>
      <c r="N68" s="154"/>
      <c r="O68" s="153">
        <f t="shared" ref="O68" si="40">P66*12</f>
        <v>120308.63999999998</v>
      </c>
      <c r="P68" s="154"/>
      <c r="Q68" s="153">
        <f t="shared" ref="Q68" si="41">R66*12</f>
        <v>123316.32</v>
      </c>
      <c r="R68" s="154"/>
      <c r="S68" s="153">
        <f t="shared" ref="S68" si="42">T66*12</f>
        <v>126399.24</v>
      </c>
      <c r="T68" s="154"/>
      <c r="U68" s="153">
        <f t="shared" ref="U68" si="43">V66*12</f>
        <v>129559.20000000001</v>
      </c>
      <c r="V68" s="154"/>
      <c r="W68" s="153">
        <f t="shared" ref="W68" si="44">X66*12</f>
        <v>132798.12</v>
      </c>
      <c r="X68" s="180"/>
      <c r="Y68" s="105">
        <f>SUM(E68:W68)</f>
        <v>1191314.52</v>
      </c>
      <c r="Z68" s="87">
        <f>Y68/10</f>
        <v>119131.452</v>
      </c>
      <c r="AA68" s="65"/>
      <c r="AB68" s="65"/>
      <c r="AC68" s="66"/>
    </row>
    <row r="69" spans="1:31" s="20" customFormat="1" ht="17.399999999999999" x14ac:dyDescent="0.3">
      <c r="B69" s="106" t="s">
        <v>87</v>
      </c>
      <c r="C69" s="107"/>
      <c r="D69" s="96"/>
      <c r="E69" s="73"/>
      <c r="F69" s="74"/>
      <c r="G69" s="75"/>
      <c r="H69" s="74"/>
      <c r="I69" s="75"/>
      <c r="J69" s="74"/>
      <c r="K69" s="75"/>
      <c r="L69" s="74"/>
      <c r="M69" s="75"/>
      <c r="N69" s="74"/>
      <c r="O69" s="76"/>
      <c r="P69" s="74"/>
      <c r="Q69" s="77"/>
      <c r="R69" s="77"/>
      <c r="S69" s="75"/>
      <c r="T69" s="74"/>
      <c r="U69" s="77"/>
      <c r="V69" s="74"/>
      <c r="W69" s="76"/>
      <c r="X69" s="77"/>
      <c r="Y69" s="90"/>
      <c r="Z69" s="104"/>
      <c r="AA69" s="65"/>
      <c r="AB69" s="65"/>
      <c r="AC69" s="66"/>
    </row>
    <row r="70" spans="1:31" s="20" customFormat="1" ht="15.6" x14ac:dyDescent="0.3">
      <c r="B70" s="124" t="s">
        <v>126</v>
      </c>
      <c r="C70" s="125"/>
      <c r="D70" s="98" t="s">
        <v>64</v>
      </c>
      <c r="E70" s="78">
        <v>19691.72</v>
      </c>
      <c r="F70" s="79">
        <f>E70*$C$116</f>
        <v>19691.72</v>
      </c>
      <c r="G70" s="80">
        <v>20184.009999999998</v>
      </c>
      <c r="H70" s="79">
        <f>G70*$C$116</f>
        <v>20184.009999999998</v>
      </c>
      <c r="I70" s="80">
        <v>20688.61</v>
      </c>
      <c r="J70" s="79">
        <f>I70*$C$116</f>
        <v>20688.61</v>
      </c>
      <c r="K70" s="80">
        <v>21205.82</v>
      </c>
      <c r="L70" s="79">
        <f>K70*$C$116</f>
        <v>21205.82</v>
      </c>
      <c r="M70" s="80">
        <v>21735.97</v>
      </c>
      <c r="N70" s="79">
        <f>M70*$C$116</f>
        <v>21735.97</v>
      </c>
      <c r="O70" s="80">
        <v>22279.37</v>
      </c>
      <c r="P70" s="79">
        <f>O70*$C$116</f>
        <v>22279.37</v>
      </c>
      <c r="Q70" s="81">
        <v>22836.35</v>
      </c>
      <c r="R70" s="79">
        <f>Q70*$C$116</f>
        <v>22836.35</v>
      </c>
      <c r="S70" s="80">
        <v>23407.26</v>
      </c>
      <c r="T70" s="79">
        <f>S70*$C$116</f>
        <v>23407.26</v>
      </c>
      <c r="U70" s="81">
        <v>23992.44</v>
      </c>
      <c r="V70" s="79">
        <f>U70*$C$116</f>
        <v>23992.44</v>
      </c>
      <c r="W70" s="80">
        <v>24592.25</v>
      </c>
      <c r="X70" s="82">
        <f>W70*$C$116</f>
        <v>24592.25</v>
      </c>
      <c r="Y70" s="85"/>
      <c r="Z70" s="104"/>
      <c r="AA70" s="65"/>
      <c r="AB70" s="65"/>
      <c r="AC70" s="66"/>
    </row>
    <row r="71" spans="1:31" s="20" customFormat="1" ht="15.75" customHeight="1" thickBot="1" x14ac:dyDescent="0.35">
      <c r="B71" s="99"/>
      <c r="C71" s="100"/>
      <c r="D71" s="101"/>
      <c r="E71" s="83" t="s">
        <v>65</v>
      </c>
      <c r="F71" s="84" t="s">
        <v>66</v>
      </c>
      <c r="G71" s="85" t="s">
        <v>65</v>
      </c>
      <c r="H71" s="84" t="s">
        <v>66</v>
      </c>
      <c r="I71" s="85" t="s">
        <v>65</v>
      </c>
      <c r="J71" s="84" t="s">
        <v>66</v>
      </c>
      <c r="K71" s="85" t="s">
        <v>65</v>
      </c>
      <c r="L71" s="84" t="s">
        <v>66</v>
      </c>
      <c r="M71" s="85" t="s">
        <v>65</v>
      </c>
      <c r="N71" s="84" t="s">
        <v>66</v>
      </c>
      <c r="O71" s="85" t="s">
        <v>65</v>
      </c>
      <c r="P71" s="84" t="s">
        <v>66</v>
      </c>
      <c r="Q71" s="83" t="s">
        <v>65</v>
      </c>
      <c r="R71" s="86" t="s">
        <v>66</v>
      </c>
      <c r="S71" s="85" t="s">
        <v>65</v>
      </c>
      <c r="T71" s="84" t="s">
        <v>66</v>
      </c>
      <c r="U71" s="83" t="s">
        <v>65</v>
      </c>
      <c r="V71" s="84" t="s">
        <v>66</v>
      </c>
      <c r="W71" s="85" t="s">
        <v>65</v>
      </c>
      <c r="X71" s="86" t="s">
        <v>66</v>
      </c>
      <c r="Y71" s="94"/>
      <c r="Z71" s="104"/>
      <c r="AA71" s="65"/>
      <c r="AB71" s="65"/>
      <c r="AC71" s="66"/>
    </row>
    <row r="72" spans="1:31" s="20" customFormat="1" ht="18" customHeight="1" thickBot="1" x14ac:dyDescent="0.35">
      <c r="B72" s="147" t="s">
        <v>69</v>
      </c>
      <c r="C72" s="148"/>
      <c r="D72" s="149"/>
      <c r="E72" s="183">
        <f>F70*12</f>
        <v>236300.64</v>
      </c>
      <c r="F72" s="184"/>
      <c r="G72" s="183">
        <f>H70*12</f>
        <v>242208.12</v>
      </c>
      <c r="H72" s="184"/>
      <c r="I72" s="183">
        <f>J70*12</f>
        <v>248263.32</v>
      </c>
      <c r="J72" s="184"/>
      <c r="K72" s="183">
        <f>L70*12</f>
        <v>254469.84</v>
      </c>
      <c r="L72" s="184"/>
      <c r="M72" s="183">
        <f>N70*12</f>
        <v>260831.64</v>
      </c>
      <c r="N72" s="184"/>
      <c r="O72" s="183">
        <f>P70*12</f>
        <v>267352.44</v>
      </c>
      <c r="P72" s="184"/>
      <c r="Q72" s="183">
        <f>R70*12</f>
        <v>274036.19999999995</v>
      </c>
      <c r="R72" s="184"/>
      <c r="S72" s="183">
        <f>T70*12</f>
        <v>280887.12</v>
      </c>
      <c r="T72" s="184"/>
      <c r="U72" s="183">
        <f>V70*12</f>
        <v>287909.27999999997</v>
      </c>
      <c r="V72" s="184"/>
      <c r="W72" s="183">
        <f>X70*12</f>
        <v>295107</v>
      </c>
      <c r="X72" s="185"/>
      <c r="Y72" s="105">
        <f>SUM(E72:W72)</f>
        <v>2647365.5999999996</v>
      </c>
      <c r="Z72" s="87">
        <f>Y72/10</f>
        <v>264736.55999999994</v>
      </c>
      <c r="AA72" s="65"/>
      <c r="AB72" s="65"/>
      <c r="AC72" s="66"/>
    </row>
    <row r="73" spans="1:31" s="20" customFormat="1" ht="18" customHeight="1" x14ac:dyDescent="0.3">
      <c r="B73" s="106" t="s">
        <v>88</v>
      </c>
      <c r="C73" s="95"/>
      <c r="D73" s="96"/>
      <c r="E73" s="88"/>
      <c r="F73" s="89"/>
      <c r="G73" s="90"/>
      <c r="H73" s="89"/>
      <c r="I73" s="90"/>
      <c r="J73" s="89"/>
      <c r="K73" s="90"/>
      <c r="L73" s="89"/>
      <c r="M73" s="90"/>
      <c r="N73" s="89"/>
      <c r="O73" s="91"/>
      <c r="P73" s="89"/>
      <c r="Q73" s="92"/>
      <c r="R73" s="92"/>
      <c r="S73" s="90"/>
      <c r="T73" s="89"/>
      <c r="U73" s="92"/>
      <c r="V73" s="89"/>
      <c r="W73" s="91"/>
      <c r="X73" s="92"/>
      <c r="Y73" s="90"/>
      <c r="Z73" s="104"/>
      <c r="AA73" s="65"/>
      <c r="AB73" s="65"/>
      <c r="AC73" s="66"/>
    </row>
    <row r="74" spans="1:31" s="20" customFormat="1" ht="18" customHeight="1" x14ac:dyDescent="0.3">
      <c r="B74" s="124" t="s">
        <v>129</v>
      </c>
      <c r="C74" s="125"/>
      <c r="D74" s="98" t="s">
        <v>64</v>
      </c>
      <c r="E74" s="78">
        <v>22649.41</v>
      </c>
      <c r="F74" s="79">
        <f>E74*$C$116</f>
        <v>22649.41</v>
      </c>
      <c r="G74" s="93">
        <v>23215.65</v>
      </c>
      <c r="H74" s="79">
        <f>G74*$C$116</f>
        <v>23215.65</v>
      </c>
      <c r="I74" s="93">
        <v>23796.04</v>
      </c>
      <c r="J74" s="79">
        <f>I74*$C$116</f>
        <v>23796.04</v>
      </c>
      <c r="K74" s="93">
        <v>24390.94</v>
      </c>
      <c r="L74" s="79">
        <f>K74*$C$116</f>
        <v>24390.94</v>
      </c>
      <c r="M74" s="93">
        <v>25000.71</v>
      </c>
      <c r="N74" s="79">
        <f>M74*$C$116</f>
        <v>25000.71</v>
      </c>
      <c r="O74" s="93">
        <v>25625.73</v>
      </c>
      <c r="P74" s="79">
        <f>O74*$C$116</f>
        <v>25625.73</v>
      </c>
      <c r="Q74" s="78">
        <v>26266.37</v>
      </c>
      <c r="R74" s="79">
        <f>Q74*$C$116</f>
        <v>26266.37</v>
      </c>
      <c r="S74" s="93">
        <v>26923.03</v>
      </c>
      <c r="T74" s="79">
        <f>S74*$C$116</f>
        <v>26923.03</v>
      </c>
      <c r="U74" s="78">
        <v>27596.11</v>
      </c>
      <c r="V74" s="79">
        <f>U74*$C$116</f>
        <v>27596.11</v>
      </c>
      <c r="W74" s="93">
        <v>28286.01</v>
      </c>
      <c r="X74" s="82">
        <f>W74*$C$116</f>
        <v>28286.01</v>
      </c>
      <c r="Y74" s="85"/>
      <c r="Z74" s="104"/>
      <c r="AA74" s="65"/>
      <c r="AB74" s="65"/>
      <c r="AC74" s="66"/>
    </row>
    <row r="75" spans="1:31" s="20" customFormat="1" ht="15.75" customHeight="1" thickBot="1" x14ac:dyDescent="0.35">
      <c r="B75" s="99"/>
      <c r="C75" s="100"/>
      <c r="D75" s="101"/>
      <c r="E75" s="83" t="s">
        <v>65</v>
      </c>
      <c r="F75" s="84" t="s">
        <v>66</v>
      </c>
      <c r="G75" s="85" t="s">
        <v>65</v>
      </c>
      <c r="H75" s="84" t="s">
        <v>66</v>
      </c>
      <c r="I75" s="85" t="s">
        <v>65</v>
      </c>
      <c r="J75" s="84" t="s">
        <v>66</v>
      </c>
      <c r="K75" s="85" t="s">
        <v>65</v>
      </c>
      <c r="L75" s="84" t="s">
        <v>66</v>
      </c>
      <c r="M75" s="85" t="s">
        <v>65</v>
      </c>
      <c r="N75" s="84" t="s">
        <v>66</v>
      </c>
      <c r="O75" s="85" t="s">
        <v>65</v>
      </c>
      <c r="P75" s="84" t="s">
        <v>66</v>
      </c>
      <c r="Q75" s="83" t="s">
        <v>65</v>
      </c>
      <c r="R75" s="86" t="s">
        <v>66</v>
      </c>
      <c r="S75" s="85" t="s">
        <v>65</v>
      </c>
      <c r="T75" s="84" t="s">
        <v>66</v>
      </c>
      <c r="U75" s="83" t="s">
        <v>65</v>
      </c>
      <c r="V75" s="84" t="s">
        <v>66</v>
      </c>
      <c r="W75" s="85" t="s">
        <v>65</v>
      </c>
      <c r="X75" s="86" t="s">
        <v>66</v>
      </c>
      <c r="Y75" s="94"/>
      <c r="Z75" s="104"/>
      <c r="AA75" s="65"/>
      <c r="AB75" s="65"/>
      <c r="AC75" s="66"/>
    </row>
    <row r="76" spans="1:31" s="20" customFormat="1" ht="18" customHeight="1" thickBot="1" x14ac:dyDescent="0.35">
      <c r="B76" s="147" t="s">
        <v>71</v>
      </c>
      <c r="C76" s="148"/>
      <c r="D76" s="149"/>
      <c r="E76" s="183">
        <f>F74*12</f>
        <v>271792.92</v>
      </c>
      <c r="F76" s="184"/>
      <c r="G76" s="183">
        <f t="shared" ref="G76" si="45">H74*12</f>
        <v>278587.80000000005</v>
      </c>
      <c r="H76" s="184"/>
      <c r="I76" s="183">
        <f t="shared" ref="I76" si="46">J74*12</f>
        <v>285552.48</v>
      </c>
      <c r="J76" s="184"/>
      <c r="K76" s="183">
        <f t="shared" ref="K76" si="47">L74*12</f>
        <v>292691.27999999997</v>
      </c>
      <c r="L76" s="184"/>
      <c r="M76" s="183">
        <f t="shared" ref="M76" si="48">N74*12</f>
        <v>300008.52</v>
      </c>
      <c r="N76" s="184"/>
      <c r="O76" s="183">
        <f t="shared" ref="O76" si="49">P74*12</f>
        <v>307508.76</v>
      </c>
      <c r="P76" s="184"/>
      <c r="Q76" s="183">
        <f t="shared" ref="Q76" si="50">R74*12</f>
        <v>315196.44</v>
      </c>
      <c r="R76" s="184"/>
      <c r="S76" s="183">
        <f t="shared" ref="S76" si="51">T74*12</f>
        <v>323076.36</v>
      </c>
      <c r="T76" s="184"/>
      <c r="U76" s="183">
        <f t="shared" ref="U76" si="52">V74*12</f>
        <v>331153.32</v>
      </c>
      <c r="V76" s="184"/>
      <c r="W76" s="183">
        <f t="shared" ref="W76" si="53">X74*12</f>
        <v>339432.12</v>
      </c>
      <c r="X76" s="185"/>
      <c r="Y76" s="105">
        <f>SUM(E76:W76)</f>
        <v>3045000</v>
      </c>
      <c r="Z76" s="87">
        <f>Y76/10</f>
        <v>304500</v>
      </c>
      <c r="AA76" s="65"/>
      <c r="AB76" s="65"/>
      <c r="AC76" s="66"/>
    </row>
    <row r="77" spans="1:31" s="20" customFormat="1" ht="15.75" customHeight="1" thickBot="1" x14ac:dyDescent="0.35">
      <c r="B77" s="140"/>
      <c r="C77" s="141"/>
      <c r="D77" s="141"/>
      <c r="E77" s="141"/>
      <c r="F77" s="141"/>
      <c r="G77" s="141"/>
      <c r="H77" s="141"/>
      <c r="I77" s="141"/>
      <c r="J77" s="141"/>
      <c r="K77" s="141"/>
      <c r="L77" s="141"/>
      <c r="M77" s="141"/>
      <c r="N77" s="141"/>
      <c r="O77" s="141"/>
      <c r="P77" s="141"/>
      <c r="Q77" s="141"/>
      <c r="R77" s="141"/>
      <c r="S77" s="141"/>
      <c r="T77" s="141"/>
      <c r="U77" s="141"/>
      <c r="V77" s="141"/>
      <c r="W77" s="141"/>
      <c r="X77" s="141"/>
      <c r="Y77" s="141"/>
      <c r="Z77" s="142"/>
      <c r="AA77" s="65"/>
      <c r="AB77" s="65"/>
      <c r="AC77" s="65"/>
      <c r="AD77" s="65"/>
      <c r="AE77" s="66"/>
    </row>
    <row r="78" spans="1:31" s="20" customFormat="1" ht="18.75" customHeight="1" x14ac:dyDescent="0.3">
      <c r="A78" s="17"/>
      <c r="B78" s="17"/>
      <c r="C78" s="19"/>
      <c r="D78" s="19"/>
      <c r="E78" s="19"/>
      <c r="F78" s="19"/>
      <c r="G78" s="19"/>
      <c r="H78" s="19"/>
      <c r="I78" s="19"/>
      <c r="J78" s="19"/>
      <c r="K78" s="19"/>
      <c r="L78" s="19"/>
      <c r="M78" s="19"/>
      <c r="N78" s="19"/>
      <c r="O78" s="19"/>
      <c r="P78" s="19"/>
      <c r="Q78" s="19"/>
      <c r="R78" s="19"/>
      <c r="S78" s="19"/>
      <c r="T78" s="19"/>
      <c r="U78" s="19"/>
      <c r="V78" s="19"/>
      <c r="W78" s="19"/>
      <c r="X78" s="19"/>
    </row>
    <row r="79" spans="1:31" s="20" customFormat="1" ht="18.600000000000001" customHeight="1" x14ac:dyDescent="0.3">
      <c r="A79" s="17"/>
      <c r="B79" s="17"/>
      <c r="C79" s="19"/>
      <c r="D79" s="19"/>
      <c r="E79" s="19"/>
      <c r="F79" s="19"/>
      <c r="G79" s="19"/>
      <c r="H79" s="19"/>
      <c r="I79" s="19"/>
      <c r="J79" s="19"/>
      <c r="K79" s="19"/>
      <c r="L79" s="19"/>
      <c r="M79" s="19"/>
      <c r="N79" s="19"/>
      <c r="O79" s="19"/>
      <c r="P79" s="19"/>
      <c r="Q79" s="19"/>
      <c r="R79" s="19"/>
      <c r="S79" s="19"/>
      <c r="T79" s="19"/>
      <c r="U79" s="19"/>
      <c r="V79" s="19"/>
      <c r="W79" s="19"/>
      <c r="X79" s="19"/>
    </row>
    <row r="80" spans="1:31" s="20" customFormat="1" ht="15.75" customHeight="1" thickBot="1" x14ac:dyDescent="0.35">
      <c r="B80" s="64" t="s">
        <v>89</v>
      </c>
      <c r="C80" s="65"/>
      <c r="D80" s="65"/>
      <c r="E80" s="65"/>
      <c r="F80" s="65"/>
      <c r="G80" s="65"/>
      <c r="H80" s="65"/>
      <c r="I80" s="65"/>
      <c r="J80" s="65"/>
      <c r="K80" s="65"/>
      <c r="L80" s="65"/>
      <c r="M80" s="65"/>
      <c r="N80" s="65"/>
      <c r="O80" s="65"/>
      <c r="P80" s="65"/>
      <c r="Q80" s="65"/>
      <c r="R80" s="65"/>
      <c r="S80" s="65"/>
      <c r="T80" s="65"/>
      <c r="U80" s="65"/>
      <c r="V80" s="65"/>
      <c r="W80" s="65"/>
      <c r="X80" s="65"/>
      <c r="Y80" s="65"/>
      <c r="Z80" s="65"/>
      <c r="AA80" s="65"/>
      <c r="AB80" s="65"/>
      <c r="AC80" s="65"/>
      <c r="AD80" s="65"/>
      <c r="AE80" s="66"/>
    </row>
    <row r="81" spans="1:31" s="20" customFormat="1" ht="15.75" customHeight="1" thickBot="1" x14ac:dyDescent="0.35">
      <c r="B81" s="136" t="s">
        <v>90</v>
      </c>
      <c r="C81" s="137"/>
      <c r="D81" s="137"/>
      <c r="E81" s="181" t="s">
        <v>48</v>
      </c>
      <c r="F81" s="182"/>
      <c r="G81" s="150" t="s">
        <v>49</v>
      </c>
      <c r="H81" s="151"/>
      <c r="I81" s="150" t="s">
        <v>50</v>
      </c>
      <c r="J81" s="151"/>
      <c r="K81" s="150" t="s">
        <v>51</v>
      </c>
      <c r="L81" s="151"/>
      <c r="M81" s="150" t="s">
        <v>52</v>
      </c>
      <c r="N81" s="151"/>
      <c r="O81" s="150" t="s">
        <v>53</v>
      </c>
      <c r="P81" s="151"/>
      <c r="Q81" s="152" t="s">
        <v>54</v>
      </c>
      <c r="R81" s="152"/>
      <c r="S81" s="150" t="s">
        <v>55</v>
      </c>
      <c r="T81" s="151"/>
      <c r="U81" s="152" t="s">
        <v>56</v>
      </c>
      <c r="V81" s="152"/>
      <c r="W81" s="150" t="s">
        <v>57</v>
      </c>
      <c r="X81" s="151"/>
      <c r="Y81" s="143" t="s">
        <v>91</v>
      </c>
      <c r="Z81" s="145" t="s">
        <v>92</v>
      </c>
      <c r="AA81" s="65"/>
      <c r="AB81" s="65"/>
      <c r="AC81" s="66"/>
    </row>
    <row r="82" spans="1:31" s="20" customFormat="1" ht="45.6" customHeight="1" thickBot="1" x14ac:dyDescent="0.35">
      <c r="B82" s="138"/>
      <c r="C82" s="139"/>
      <c r="D82" s="139"/>
      <c r="E82" s="67" t="s">
        <v>60</v>
      </c>
      <c r="F82" s="68" t="s">
        <v>61</v>
      </c>
      <c r="G82" s="67" t="s">
        <v>60</v>
      </c>
      <c r="H82" s="68" t="s">
        <v>61</v>
      </c>
      <c r="I82" s="67" t="s">
        <v>60</v>
      </c>
      <c r="J82" s="68" t="s">
        <v>61</v>
      </c>
      <c r="K82" s="67" t="s">
        <v>60</v>
      </c>
      <c r="L82" s="68" t="s">
        <v>61</v>
      </c>
      <c r="M82" s="67" t="s">
        <v>60</v>
      </c>
      <c r="N82" s="68" t="s">
        <v>61</v>
      </c>
      <c r="O82" s="67" t="s">
        <v>60</v>
      </c>
      <c r="P82" s="68" t="s">
        <v>61</v>
      </c>
      <c r="Q82" s="69" t="s">
        <v>60</v>
      </c>
      <c r="R82" s="70" t="s">
        <v>61</v>
      </c>
      <c r="S82" s="67" t="s">
        <v>60</v>
      </c>
      <c r="T82" s="68" t="s">
        <v>61</v>
      </c>
      <c r="U82" s="71" t="s">
        <v>60</v>
      </c>
      <c r="V82" s="72" t="s">
        <v>61</v>
      </c>
      <c r="W82" s="67" t="s">
        <v>60</v>
      </c>
      <c r="X82" s="68" t="s">
        <v>61</v>
      </c>
      <c r="Y82" s="144"/>
      <c r="Z82" s="146"/>
      <c r="AA82" s="65"/>
      <c r="AB82" s="65"/>
      <c r="AC82" s="66"/>
    </row>
    <row r="83" spans="1:31" s="20" customFormat="1" ht="15.75" customHeight="1" x14ac:dyDescent="0.3">
      <c r="B83" s="106" t="s">
        <v>93</v>
      </c>
      <c r="C83" s="95"/>
      <c r="D83" s="96"/>
      <c r="E83" s="73"/>
      <c r="F83" s="74"/>
      <c r="G83" s="75"/>
      <c r="H83" s="74"/>
      <c r="I83" s="75"/>
      <c r="J83" s="74"/>
      <c r="K83" s="75"/>
      <c r="L83" s="74"/>
      <c r="M83" s="75"/>
      <c r="N83" s="74"/>
      <c r="O83" s="76"/>
      <c r="P83" s="74"/>
      <c r="Q83" s="77"/>
      <c r="R83" s="77"/>
      <c r="S83" s="75"/>
      <c r="T83" s="74"/>
      <c r="U83" s="77"/>
      <c r="V83" s="74"/>
      <c r="W83" s="76"/>
      <c r="X83" s="74"/>
      <c r="Y83" s="102"/>
      <c r="Z83" s="103"/>
      <c r="AA83" s="65"/>
      <c r="AB83" s="65"/>
      <c r="AC83" s="66"/>
    </row>
    <row r="84" spans="1:31" s="20" customFormat="1" ht="15.75" customHeight="1" x14ac:dyDescent="0.3">
      <c r="B84" s="124" t="s">
        <v>94</v>
      </c>
      <c r="C84" s="125"/>
      <c r="D84" s="98" t="s">
        <v>64</v>
      </c>
      <c r="E84" s="78">
        <v>11863.98</v>
      </c>
      <c r="F84" s="79">
        <f>E84*$C$116</f>
        <v>11863.98</v>
      </c>
      <c r="G84" s="80">
        <v>12160.58</v>
      </c>
      <c r="H84" s="79">
        <f>G84*$C$116</f>
        <v>12160.58</v>
      </c>
      <c r="I84" s="80">
        <v>12464.59</v>
      </c>
      <c r="J84" s="79">
        <f>I84*$C$116</f>
        <v>12464.59</v>
      </c>
      <c r="K84" s="80">
        <v>12776.21</v>
      </c>
      <c r="L84" s="79">
        <f>K84*$C$116</f>
        <v>12776.21</v>
      </c>
      <c r="M84" s="80">
        <v>13095.61</v>
      </c>
      <c r="N84" s="79">
        <f>M84*$C$116</f>
        <v>13095.61</v>
      </c>
      <c r="O84" s="80">
        <v>13423</v>
      </c>
      <c r="P84" s="79">
        <f>O84*$C$116</f>
        <v>13423</v>
      </c>
      <c r="Q84" s="81">
        <v>13758.58</v>
      </c>
      <c r="R84" s="79">
        <f>Q84*$C$116</f>
        <v>13758.58</v>
      </c>
      <c r="S84" s="80">
        <v>14102.54</v>
      </c>
      <c r="T84" s="79">
        <f>S84*$C$116</f>
        <v>14102.54</v>
      </c>
      <c r="U84" s="81">
        <v>14455.1</v>
      </c>
      <c r="V84" s="79">
        <f>U84*$C$116</f>
        <v>14455.1</v>
      </c>
      <c r="W84" s="80">
        <v>14816.48</v>
      </c>
      <c r="X84" s="79">
        <f>W84*$C$116</f>
        <v>14816.48</v>
      </c>
      <c r="Y84" s="85"/>
      <c r="Z84" s="104"/>
      <c r="AA84" s="65"/>
      <c r="AB84" s="65"/>
      <c r="AC84" s="66"/>
    </row>
    <row r="85" spans="1:31" s="20" customFormat="1" ht="16.2" thickBot="1" x14ac:dyDescent="0.35">
      <c r="B85" s="99"/>
      <c r="C85" s="100"/>
      <c r="D85" s="101"/>
      <c r="E85" s="83" t="s">
        <v>65</v>
      </c>
      <c r="F85" s="84" t="s">
        <v>66</v>
      </c>
      <c r="G85" s="85" t="s">
        <v>65</v>
      </c>
      <c r="H85" s="84" t="s">
        <v>66</v>
      </c>
      <c r="I85" s="85" t="s">
        <v>65</v>
      </c>
      <c r="J85" s="84" t="s">
        <v>66</v>
      </c>
      <c r="K85" s="85" t="s">
        <v>65</v>
      </c>
      <c r="L85" s="84" t="s">
        <v>66</v>
      </c>
      <c r="M85" s="85" t="s">
        <v>65</v>
      </c>
      <c r="N85" s="84" t="s">
        <v>66</v>
      </c>
      <c r="O85" s="85" t="s">
        <v>65</v>
      </c>
      <c r="P85" s="84" t="s">
        <v>66</v>
      </c>
      <c r="Q85" s="83" t="s">
        <v>65</v>
      </c>
      <c r="R85" s="86" t="s">
        <v>66</v>
      </c>
      <c r="S85" s="85" t="s">
        <v>65</v>
      </c>
      <c r="T85" s="84" t="s">
        <v>66</v>
      </c>
      <c r="U85" s="83" t="s">
        <v>65</v>
      </c>
      <c r="V85" s="84" t="s">
        <v>66</v>
      </c>
      <c r="W85" s="85" t="s">
        <v>65</v>
      </c>
      <c r="X85" s="84" t="s">
        <v>66</v>
      </c>
      <c r="Y85" s="94"/>
      <c r="Z85" s="104"/>
      <c r="AA85" s="65"/>
      <c r="AB85" s="65"/>
      <c r="AC85" s="66"/>
    </row>
    <row r="86" spans="1:31" s="20" customFormat="1" ht="15.75" customHeight="1" thickBot="1" x14ac:dyDescent="0.35">
      <c r="B86" s="147" t="s">
        <v>67</v>
      </c>
      <c r="C86" s="148"/>
      <c r="D86" s="149"/>
      <c r="E86" s="153">
        <f>F84*12</f>
        <v>142367.76</v>
      </c>
      <c r="F86" s="154"/>
      <c r="G86" s="153">
        <f t="shared" ref="G86" si="54">H84*12</f>
        <v>145926.96</v>
      </c>
      <c r="H86" s="154"/>
      <c r="I86" s="153">
        <f t="shared" ref="I86" si="55">J84*12</f>
        <v>149575.08000000002</v>
      </c>
      <c r="J86" s="154"/>
      <c r="K86" s="153">
        <f t="shared" ref="K86" si="56">L84*12</f>
        <v>153314.51999999999</v>
      </c>
      <c r="L86" s="154"/>
      <c r="M86" s="153">
        <f t="shared" ref="M86" si="57">N84*12</f>
        <v>157147.32</v>
      </c>
      <c r="N86" s="154"/>
      <c r="O86" s="153">
        <f t="shared" ref="O86" si="58">P84*12</f>
        <v>161076</v>
      </c>
      <c r="P86" s="154"/>
      <c r="Q86" s="153">
        <f t="shared" ref="Q86" si="59">R84*12</f>
        <v>165102.96</v>
      </c>
      <c r="R86" s="154"/>
      <c r="S86" s="153">
        <f t="shared" ref="S86" si="60">T84*12</f>
        <v>169230.48</v>
      </c>
      <c r="T86" s="154"/>
      <c r="U86" s="153">
        <f t="shared" ref="U86" si="61">V84*12</f>
        <v>173461.2</v>
      </c>
      <c r="V86" s="154"/>
      <c r="W86" s="153">
        <f t="shared" ref="W86" si="62">X84*12</f>
        <v>177797.76000000001</v>
      </c>
      <c r="X86" s="180"/>
      <c r="Y86" s="105">
        <f>SUM(E86:W86)</f>
        <v>1595000.0399999998</v>
      </c>
      <c r="Z86" s="87">
        <f>Y86/10</f>
        <v>159500.00399999999</v>
      </c>
      <c r="AA86" s="65"/>
      <c r="AB86" s="65"/>
      <c r="AC86" s="66"/>
    </row>
    <row r="87" spans="1:31" s="20" customFormat="1" ht="17.399999999999999" x14ac:dyDescent="0.3">
      <c r="B87" s="106" t="s">
        <v>95</v>
      </c>
      <c r="C87" s="107"/>
      <c r="D87" s="96"/>
      <c r="E87" s="73"/>
      <c r="F87" s="74"/>
      <c r="G87" s="75"/>
      <c r="H87" s="74"/>
      <c r="I87" s="75"/>
      <c r="J87" s="74"/>
      <c r="K87" s="75"/>
      <c r="L87" s="74"/>
      <c r="M87" s="75"/>
      <c r="N87" s="74"/>
      <c r="O87" s="76"/>
      <c r="P87" s="74"/>
      <c r="Q87" s="77"/>
      <c r="R87" s="77"/>
      <c r="S87" s="75"/>
      <c r="T87" s="74"/>
      <c r="U87" s="77"/>
      <c r="V87" s="74"/>
      <c r="W87" s="76"/>
      <c r="X87" s="77"/>
      <c r="Y87" s="90"/>
      <c r="Z87" s="104"/>
      <c r="AA87" s="65"/>
      <c r="AB87" s="65"/>
      <c r="AC87" s="66"/>
    </row>
    <row r="88" spans="1:31" s="20" customFormat="1" ht="15.6" x14ac:dyDescent="0.3">
      <c r="B88" s="124" t="s">
        <v>96</v>
      </c>
      <c r="C88" s="125"/>
      <c r="D88" s="98" t="s">
        <v>64</v>
      </c>
      <c r="E88" s="78">
        <v>37544.230000000003</v>
      </c>
      <c r="F88" s="79">
        <f>E88*$C$116</f>
        <v>37544.230000000003</v>
      </c>
      <c r="G88" s="80">
        <v>38482.839999999997</v>
      </c>
      <c r="H88" s="79">
        <f>G88*$C$116</f>
        <v>38482.839999999997</v>
      </c>
      <c r="I88" s="80">
        <v>39444.910000000003</v>
      </c>
      <c r="J88" s="79">
        <f>I88*$C$116</f>
        <v>39444.910000000003</v>
      </c>
      <c r="K88" s="80">
        <v>40431.03</v>
      </c>
      <c r="L88" s="79">
        <f>K88*$C$116</f>
        <v>40431.03</v>
      </c>
      <c r="M88" s="80">
        <v>41441.81</v>
      </c>
      <c r="N88" s="79">
        <f>M88*$C$116</f>
        <v>41441.81</v>
      </c>
      <c r="O88" s="80">
        <v>42477.85</v>
      </c>
      <c r="P88" s="79">
        <f>O88*$C$116</f>
        <v>42477.85</v>
      </c>
      <c r="Q88" s="81">
        <v>43539.8</v>
      </c>
      <c r="R88" s="79">
        <f>Q88*$C$116</f>
        <v>43539.8</v>
      </c>
      <c r="S88" s="80">
        <v>44628.29</v>
      </c>
      <c r="T88" s="79">
        <f>S88*$C$116</f>
        <v>44628.29</v>
      </c>
      <c r="U88" s="81">
        <v>45744</v>
      </c>
      <c r="V88" s="79">
        <f>U88*$C$116</f>
        <v>45744</v>
      </c>
      <c r="W88" s="80">
        <v>46887.6</v>
      </c>
      <c r="X88" s="82">
        <f>W88*$C$116</f>
        <v>46887.6</v>
      </c>
      <c r="Y88" s="85"/>
      <c r="Z88" s="104"/>
      <c r="AA88" s="65"/>
      <c r="AB88" s="65"/>
      <c r="AC88" s="66"/>
    </row>
    <row r="89" spans="1:31" s="20" customFormat="1" ht="15.75" customHeight="1" thickBot="1" x14ac:dyDescent="0.35">
      <c r="B89" s="99"/>
      <c r="C89" s="100"/>
      <c r="D89" s="101"/>
      <c r="E89" s="83" t="s">
        <v>65</v>
      </c>
      <c r="F89" s="84" t="s">
        <v>66</v>
      </c>
      <c r="G89" s="85" t="s">
        <v>65</v>
      </c>
      <c r="H89" s="84" t="s">
        <v>66</v>
      </c>
      <c r="I89" s="85" t="s">
        <v>65</v>
      </c>
      <c r="J89" s="84" t="s">
        <v>66</v>
      </c>
      <c r="K89" s="85" t="s">
        <v>65</v>
      </c>
      <c r="L89" s="84" t="s">
        <v>66</v>
      </c>
      <c r="M89" s="85" t="s">
        <v>65</v>
      </c>
      <c r="N89" s="84" t="s">
        <v>66</v>
      </c>
      <c r="O89" s="85" t="s">
        <v>65</v>
      </c>
      <c r="P89" s="84" t="s">
        <v>66</v>
      </c>
      <c r="Q89" s="83" t="s">
        <v>65</v>
      </c>
      <c r="R89" s="86" t="s">
        <v>66</v>
      </c>
      <c r="S89" s="85" t="s">
        <v>65</v>
      </c>
      <c r="T89" s="84" t="s">
        <v>66</v>
      </c>
      <c r="U89" s="83" t="s">
        <v>65</v>
      </c>
      <c r="V89" s="84" t="s">
        <v>66</v>
      </c>
      <c r="W89" s="85" t="s">
        <v>65</v>
      </c>
      <c r="X89" s="86" t="s">
        <v>66</v>
      </c>
      <c r="Y89" s="94"/>
      <c r="Z89" s="104"/>
      <c r="AA89" s="65"/>
      <c r="AB89" s="65"/>
      <c r="AC89" s="66"/>
    </row>
    <row r="90" spans="1:31" s="20" customFormat="1" ht="18" customHeight="1" thickBot="1" x14ac:dyDescent="0.35">
      <c r="B90" s="147" t="s">
        <v>69</v>
      </c>
      <c r="C90" s="148"/>
      <c r="D90" s="149"/>
      <c r="E90" s="183">
        <f>F88*12</f>
        <v>450530.76</v>
      </c>
      <c r="F90" s="184"/>
      <c r="G90" s="183">
        <f>H88*12</f>
        <v>461794.07999999996</v>
      </c>
      <c r="H90" s="184"/>
      <c r="I90" s="183">
        <f>J88*12</f>
        <v>473338.92000000004</v>
      </c>
      <c r="J90" s="184"/>
      <c r="K90" s="183">
        <f>L88*12</f>
        <v>485172.36</v>
      </c>
      <c r="L90" s="184"/>
      <c r="M90" s="183">
        <f>N88*12</f>
        <v>497301.72</v>
      </c>
      <c r="N90" s="184"/>
      <c r="O90" s="183">
        <f>P88*12</f>
        <v>509734.19999999995</v>
      </c>
      <c r="P90" s="184"/>
      <c r="Q90" s="183">
        <f>R88*12</f>
        <v>522477.60000000003</v>
      </c>
      <c r="R90" s="184"/>
      <c r="S90" s="183">
        <f>T88*12</f>
        <v>535539.48</v>
      </c>
      <c r="T90" s="184"/>
      <c r="U90" s="183">
        <f>V88*12</f>
        <v>548928</v>
      </c>
      <c r="V90" s="184"/>
      <c r="W90" s="183">
        <f>X88*12</f>
        <v>562651.19999999995</v>
      </c>
      <c r="X90" s="185"/>
      <c r="Y90" s="105">
        <f>SUM(E90:W90)</f>
        <v>5047468.32</v>
      </c>
      <c r="Z90" s="87">
        <f>Y90/10</f>
        <v>504746.83200000005</v>
      </c>
      <c r="AA90" s="65"/>
      <c r="AB90" s="65"/>
      <c r="AC90" s="66"/>
    </row>
    <row r="91" spans="1:31" s="20" customFormat="1" ht="18" customHeight="1" x14ac:dyDescent="0.3">
      <c r="B91" s="106" t="s">
        <v>88</v>
      </c>
      <c r="C91" s="95"/>
      <c r="D91" s="96"/>
      <c r="E91" s="88"/>
      <c r="F91" s="89"/>
      <c r="G91" s="90"/>
      <c r="H91" s="89"/>
      <c r="I91" s="90"/>
      <c r="J91" s="89"/>
      <c r="K91" s="90"/>
      <c r="L91" s="89"/>
      <c r="M91" s="90"/>
      <c r="N91" s="89"/>
      <c r="O91" s="91"/>
      <c r="P91" s="89"/>
      <c r="Q91" s="92"/>
      <c r="R91" s="92"/>
      <c r="S91" s="90"/>
      <c r="T91" s="89"/>
      <c r="U91" s="92"/>
      <c r="V91" s="89"/>
      <c r="W91" s="91"/>
      <c r="X91" s="92"/>
      <c r="Y91" s="90"/>
      <c r="Z91" s="104"/>
      <c r="AA91" s="65"/>
      <c r="AB91" s="65"/>
      <c r="AC91" s="66"/>
    </row>
    <row r="92" spans="1:31" s="20" customFormat="1" ht="18" customHeight="1" x14ac:dyDescent="0.3">
      <c r="B92" s="124" t="s">
        <v>97</v>
      </c>
      <c r="C92" s="125"/>
      <c r="D92" s="98" t="s">
        <v>64</v>
      </c>
      <c r="E92" s="78">
        <v>56316.35</v>
      </c>
      <c r="F92" s="79">
        <f>E92*$C$116</f>
        <v>56316.35</v>
      </c>
      <c r="G92" s="93">
        <v>57724.26</v>
      </c>
      <c r="H92" s="79">
        <f>G92*$C$116</f>
        <v>57724.26</v>
      </c>
      <c r="I92" s="93">
        <v>59167.360000000001</v>
      </c>
      <c r="J92" s="79">
        <f>I92*$C$116</f>
        <v>59167.360000000001</v>
      </c>
      <c r="K92" s="93">
        <v>60646.55</v>
      </c>
      <c r="L92" s="79">
        <f>K92*$C$116</f>
        <v>60646.55</v>
      </c>
      <c r="M92" s="93">
        <v>62162.71</v>
      </c>
      <c r="N92" s="79">
        <f>M92*$C$116</f>
        <v>62162.71</v>
      </c>
      <c r="O92" s="93">
        <v>63716.78</v>
      </c>
      <c r="P92" s="79">
        <f>O92*$C$116</f>
        <v>63716.78</v>
      </c>
      <c r="Q92" s="78">
        <v>65309.7</v>
      </c>
      <c r="R92" s="79">
        <f>Q92*$C$116</f>
        <v>65309.7</v>
      </c>
      <c r="S92" s="93">
        <v>66942.44</v>
      </c>
      <c r="T92" s="79">
        <f>S92*$C$116</f>
        <v>66942.44</v>
      </c>
      <c r="U92" s="78">
        <v>68616</v>
      </c>
      <c r="V92" s="79">
        <f>U92*$C$116</f>
        <v>68616</v>
      </c>
      <c r="W92" s="93">
        <v>70331.399999999994</v>
      </c>
      <c r="X92" s="82">
        <f>W92*$C$116</f>
        <v>70331.399999999994</v>
      </c>
      <c r="Y92" s="85"/>
      <c r="Z92" s="104"/>
      <c r="AA92" s="65"/>
      <c r="AB92" s="65"/>
      <c r="AC92" s="66"/>
    </row>
    <row r="93" spans="1:31" s="20" customFormat="1" ht="15.75" customHeight="1" thickBot="1" x14ac:dyDescent="0.35">
      <c r="B93" s="99"/>
      <c r="C93" s="100"/>
      <c r="D93" s="101"/>
      <c r="E93" s="83" t="s">
        <v>65</v>
      </c>
      <c r="F93" s="84" t="s">
        <v>66</v>
      </c>
      <c r="G93" s="85" t="s">
        <v>65</v>
      </c>
      <c r="H93" s="84" t="s">
        <v>66</v>
      </c>
      <c r="I93" s="85" t="s">
        <v>65</v>
      </c>
      <c r="J93" s="84" t="s">
        <v>66</v>
      </c>
      <c r="K93" s="85" t="s">
        <v>65</v>
      </c>
      <c r="L93" s="84" t="s">
        <v>66</v>
      </c>
      <c r="M93" s="85" t="s">
        <v>65</v>
      </c>
      <c r="N93" s="84" t="s">
        <v>66</v>
      </c>
      <c r="O93" s="85" t="s">
        <v>65</v>
      </c>
      <c r="P93" s="84" t="s">
        <v>66</v>
      </c>
      <c r="Q93" s="83" t="s">
        <v>65</v>
      </c>
      <c r="R93" s="86" t="s">
        <v>66</v>
      </c>
      <c r="S93" s="85" t="s">
        <v>65</v>
      </c>
      <c r="T93" s="84" t="s">
        <v>66</v>
      </c>
      <c r="U93" s="83" t="s">
        <v>65</v>
      </c>
      <c r="V93" s="84" t="s">
        <v>66</v>
      </c>
      <c r="W93" s="85" t="s">
        <v>65</v>
      </c>
      <c r="X93" s="86" t="s">
        <v>66</v>
      </c>
      <c r="Y93" s="94"/>
      <c r="Z93" s="104"/>
      <c r="AA93" s="65"/>
      <c r="AB93" s="65"/>
      <c r="AC93" s="66"/>
    </row>
    <row r="94" spans="1:31" s="20" customFormat="1" ht="18" customHeight="1" thickBot="1" x14ac:dyDescent="0.35">
      <c r="B94" s="147" t="s">
        <v>71</v>
      </c>
      <c r="C94" s="148"/>
      <c r="D94" s="149"/>
      <c r="E94" s="183">
        <f>F92*12</f>
        <v>675796.2</v>
      </c>
      <c r="F94" s="184"/>
      <c r="G94" s="183">
        <f t="shared" ref="G94" si="63">H92*12</f>
        <v>692691.12</v>
      </c>
      <c r="H94" s="184"/>
      <c r="I94" s="183">
        <f t="shared" ref="I94" si="64">J92*12</f>
        <v>710008.32000000007</v>
      </c>
      <c r="J94" s="184"/>
      <c r="K94" s="183">
        <f t="shared" ref="K94" si="65">L92*12</f>
        <v>727758.60000000009</v>
      </c>
      <c r="L94" s="184"/>
      <c r="M94" s="183">
        <f t="shared" ref="M94" si="66">N92*12</f>
        <v>745952.52</v>
      </c>
      <c r="N94" s="184"/>
      <c r="O94" s="183">
        <f t="shared" ref="O94" si="67">P92*12</f>
        <v>764601.36</v>
      </c>
      <c r="P94" s="184"/>
      <c r="Q94" s="183">
        <f t="shared" ref="Q94" si="68">R92*12</f>
        <v>783716.39999999991</v>
      </c>
      <c r="R94" s="184"/>
      <c r="S94" s="183">
        <f t="shared" ref="S94" si="69">T92*12</f>
        <v>803309.28</v>
      </c>
      <c r="T94" s="184"/>
      <c r="U94" s="183">
        <f t="shared" ref="U94" si="70">V92*12</f>
        <v>823392</v>
      </c>
      <c r="V94" s="184"/>
      <c r="W94" s="183">
        <f t="shared" ref="W94" si="71">X92*12</f>
        <v>843976.79999999993</v>
      </c>
      <c r="X94" s="185"/>
      <c r="Y94" s="105">
        <f>SUM(E94:W94)</f>
        <v>7571202.5999999996</v>
      </c>
      <c r="Z94" s="87">
        <f>Y94/10</f>
        <v>757120.26</v>
      </c>
      <c r="AA94" s="65"/>
      <c r="AB94" s="65"/>
      <c r="AC94" s="66"/>
    </row>
    <row r="95" spans="1:31" s="20" customFormat="1" ht="15.75" customHeight="1" thickBot="1" x14ac:dyDescent="0.35">
      <c r="B95" s="140"/>
      <c r="C95" s="141"/>
      <c r="D95" s="141"/>
      <c r="E95" s="141"/>
      <c r="F95" s="141"/>
      <c r="G95" s="141"/>
      <c r="H95" s="141"/>
      <c r="I95" s="141"/>
      <c r="J95" s="141"/>
      <c r="K95" s="141"/>
      <c r="L95" s="141"/>
      <c r="M95" s="141"/>
      <c r="N95" s="141"/>
      <c r="O95" s="141"/>
      <c r="P95" s="141"/>
      <c r="Q95" s="141"/>
      <c r="R95" s="141"/>
      <c r="S95" s="141"/>
      <c r="T95" s="141"/>
      <c r="U95" s="141"/>
      <c r="V95" s="141"/>
      <c r="W95" s="141"/>
      <c r="X95" s="141"/>
      <c r="Y95" s="141"/>
      <c r="Z95" s="142"/>
      <c r="AA95" s="65"/>
      <c r="AB95" s="65"/>
      <c r="AC95" s="65"/>
      <c r="AD95" s="65"/>
      <c r="AE95" s="66"/>
    </row>
    <row r="96" spans="1:31" s="20" customFormat="1" ht="18.75" customHeight="1" x14ac:dyDescent="0.3">
      <c r="A96" s="17"/>
      <c r="B96" s="17"/>
      <c r="C96" s="19"/>
      <c r="D96" s="19"/>
      <c r="E96" s="19"/>
      <c r="F96" s="19"/>
      <c r="G96" s="19"/>
      <c r="H96" s="19"/>
      <c r="I96" s="19"/>
      <c r="J96" s="19"/>
      <c r="K96" s="19"/>
      <c r="L96" s="19"/>
      <c r="M96" s="19"/>
      <c r="N96" s="19"/>
      <c r="O96" s="19"/>
      <c r="P96" s="19"/>
      <c r="Q96" s="19"/>
      <c r="R96" s="19"/>
      <c r="S96" s="19"/>
      <c r="T96" s="19"/>
      <c r="U96" s="19"/>
      <c r="V96" s="19"/>
      <c r="W96" s="19"/>
      <c r="X96" s="19"/>
    </row>
    <row r="97" spans="1:26" s="20" customFormat="1" ht="15.6" x14ac:dyDescent="0.3">
      <c r="A97" s="23"/>
      <c r="B97" s="17"/>
      <c r="C97" s="19"/>
      <c r="D97" s="19"/>
      <c r="E97" s="19"/>
      <c r="F97" s="19"/>
      <c r="G97" s="19"/>
      <c r="H97" s="19"/>
      <c r="I97" s="19"/>
      <c r="J97" s="19"/>
      <c r="K97" s="19"/>
      <c r="L97" s="19"/>
      <c r="M97" s="19"/>
      <c r="N97" s="19"/>
      <c r="O97" s="19"/>
      <c r="P97" s="19"/>
      <c r="Q97" s="19"/>
      <c r="R97" s="19"/>
      <c r="S97" s="19"/>
      <c r="T97" s="19"/>
      <c r="U97" s="19"/>
      <c r="V97" s="19"/>
      <c r="W97" s="19"/>
      <c r="X97" s="19"/>
    </row>
    <row r="98" spans="1:26" ht="15.6" x14ac:dyDescent="0.3">
      <c r="B98" s="18" t="s">
        <v>98</v>
      </c>
      <c r="C98" s="19"/>
      <c r="D98" s="19"/>
      <c r="E98" s="19"/>
      <c r="F98" s="19"/>
      <c r="G98" s="19"/>
      <c r="H98" s="19"/>
      <c r="I98" s="19"/>
      <c r="J98" s="19"/>
      <c r="K98" s="19"/>
      <c r="L98" s="19"/>
      <c r="M98" s="19"/>
      <c r="N98" s="19"/>
      <c r="O98" s="19"/>
      <c r="P98" s="19"/>
      <c r="Q98" s="19"/>
      <c r="R98" s="19"/>
      <c r="S98" s="19"/>
      <c r="T98" s="19"/>
      <c r="U98" s="19"/>
      <c r="V98" s="19"/>
      <c r="W98" s="19"/>
      <c r="X98" s="19"/>
      <c r="Y98" s="20"/>
      <c r="Z98" s="20"/>
    </row>
    <row r="99" spans="1:26" ht="132.75" customHeight="1" thickBot="1" x14ac:dyDescent="0.35">
      <c r="B99" s="172" t="s">
        <v>99</v>
      </c>
      <c r="C99" s="172"/>
      <c r="D99" s="172"/>
      <c r="E99" s="19"/>
      <c r="F99" s="19"/>
      <c r="G99" s="19"/>
      <c r="H99" s="19"/>
      <c r="I99" s="19"/>
      <c r="J99" s="19"/>
      <c r="K99" s="19"/>
      <c r="L99" s="19"/>
      <c r="M99" s="19"/>
      <c r="N99" s="19"/>
      <c r="O99" s="19"/>
      <c r="P99" s="19"/>
      <c r="Q99" s="19"/>
      <c r="R99" s="19"/>
      <c r="S99" s="19"/>
      <c r="T99" s="19"/>
      <c r="U99" s="19"/>
      <c r="V99" s="19"/>
      <c r="W99" s="19"/>
      <c r="X99" s="19"/>
      <c r="Y99" s="20"/>
      <c r="Z99" s="20"/>
    </row>
    <row r="100" spans="1:26" ht="16.2" thickBot="1" x14ac:dyDescent="0.35">
      <c r="B100" s="173" t="s">
        <v>100</v>
      </c>
      <c r="C100" s="174"/>
      <c r="D100" s="174"/>
      <c r="E100" s="175" t="s">
        <v>48</v>
      </c>
      <c r="F100" s="176"/>
      <c r="G100" s="177" t="s">
        <v>49</v>
      </c>
      <c r="H100" s="176"/>
      <c r="I100" s="177" t="s">
        <v>50</v>
      </c>
      <c r="J100" s="176"/>
      <c r="K100" s="158" t="s">
        <v>51</v>
      </c>
      <c r="L100" s="159"/>
      <c r="M100" s="158" t="s">
        <v>52</v>
      </c>
      <c r="N100" s="159"/>
      <c r="O100" s="158" t="s">
        <v>53</v>
      </c>
      <c r="P100" s="159"/>
      <c r="Q100" s="158" t="s">
        <v>54</v>
      </c>
      <c r="R100" s="159"/>
      <c r="S100" s="158" t="s">
        <v>55</v>
      </c>
      <c r="T100" s="159"/>
      <c r="U100" s="158" t="s">
        <v>56</v>
      </c>
      <c r="V100" s="159"/>
      <c r="W100" s="158" t="s">
        <v>57</v>
      </c>
      <c r="X100" s="159"/>
      <c r="Y100" s="160" t="s">
        <v>101</v>
      </c>
    </row>
    <row r="101" spans="1:26" ht="31.8" thickBot="1" x14ac:dyDescent="0.35">
      <c r="B101" s="46" t="s">
        <v>102</v>
      </c>
      <c r="C101" s="162" t="s">
        <v>103</v>
      </c>
      <c r="D101" s="163"/>
      <c r="E101" s="22" t="s">
        <v>104</v>
      </c>
      <c r="F101" s="42" t="s">
        <v>61</v>
      </c>
      <c r="G101" s="22" t="s">
        <v>104</v>
      </c>
      <c r="H101" s="42" t="s">
        <v>61</v>
      </c>
      <c r="I101" s="22" t="s">
        <v>104</v>
      </c>
      <c r="J101" s="42" t="s">
        <v>61</v>
      </c>
      <c r="K101" s="22" t="s">
        <v>104</v>
      </c>
      <c r="L101" s="42" t="s">
        <v>61</v>
      </c>
      <c r="M101" s="22" t="s">
        <v>104</v>
      </c>
      <c r="N101" s="42" t="s">
        <v>61</v>
      </c>
      <c r="O101" s="22" t="s">
        <v>104</v>
      </c>
      <c r="P101" s="42" t="s">
        <v>61</v>
      </c>
      <c r="Q101" s="22" t="s">
        <v>104</v>
      </c>
      <c r="R101" s="42" t="s">
        <v>61</v>
      </c>
      <c r="S101" s="22" t="s">
        <v>104</v>
      </c>
      <c r="T101" s="42" t="s">
        <v>61</v>
      </c>
      <c r="U101" s="22" t="s">
        <v>104</v>
      </c>
      <c r="V101" s="42" t="s">
        <v>61</v>
      </c>
      <c r="W101" s="22" t="s">
        <v>104</v>
      </c>
      <c r="X101" s="42" t="s">
        <v>61</v>
      </c>
      <c r="Y101" s="161"/>
    </row>
    <row r="102" spans="1:26" ht="52.5" customHeight="1" x14ac:dyDescent="0.3">
      <c r="B102" s="47" t="s">
        <v>105</v>
      </c>
      <c r="C102" s="128" t="s">
        <v>106</v>
      </c>
      <c r="D102" s="129"/>
      <c r="E102" s="58">
        <v>140.54</v>
      </c>
      <c r="F102" s="43">
        <f>MAX(ROUND(E102*$C$116,2),0)</f>
        <v>140.54</v>
      </c>
      <c r="G102" s="58">
        <v>146.16</v>
      </c>
      <c r="H102" s="43">
        <f>MAX(ROUND(G102*$C$116,2),0)</f>
        <v>146.16</v>
      </c>
      <c r="I102" s="58">
        <v>152</v>
      </c>
      <c r="J102" s="43">
        <f>MAX(ROUND(I102*$C$116,2),0)</f>
        <v>152</v>
      </c>
      <c r="K102" s="58">
        <v>158.08000000000001</v>
      </c>
      <c r="L102" s="43">
        <f>MAX(ROUND(K102*$C$116,2),0)</f>
        <v>158.08000000000001</v>
      </c>
      <c r="M102" s="58">
        <v>164.41</v>
      </c>
      <c r="N102" s="43">
        <f>MAX(ROUND(M102*$C$116,2),0)</f>
        <v>164.41</v>
      </c>
      <c r="O102" s="58">
        <v>170.98</v>
      </c>
      <c r="P102" s="43">
        <f>MAX(ROUND(O102*$C$116,2),0)</f>
        <v>170.98</v>
      </c>
      <c r="Q102" s="58">
        <v>177.82</v>
      </c>
      <c r="R102" s="43">
        <f>MAX(ROUND(Q102*$C$116,2),0)</f>
        <v>177.82</v>
      </c>
      <c r="S102" s="58">
        <v>184.94</v>
      </c>
      <c r="T102" s="43">
        <f>MAX(ROUND(S102*$C$116,2),0)</f>
        <v>184.94</v>
      </c>
      <c r="U102" s="58">
        <v>192.33</v>
      </c>
      <c r="V102" s="43">
        <f>MAX(ROUND(U102*$C$116,2),0)</f>
        <v>192.33</v>
      </c>
      <c r="W102" s="58">
        <v>200.03</v>
      </c>
      <c r="X102" s="43">
        <f>MAX(ROUND(W102*$C$116,2),0)</f>
        <v>200.03</v>
      </c>
      <c r="Y102" s="45">
        <f>(F102+H102+J102+L102+N102+P102+R102+T102+V102+X102)/10</f>
        <v>168.72899999999998</v>
      </c>
    </row>
    <row r="103" spans="1:26" ht="31.5" customHeight="1" x14ac:dyDescent="0.3">
      <c r="B103" s="47" t="s">
        <v>107</v>
      </c>
      <c r="C103" s="128" t="s">
        <v>108</v>
      </c>
      <c r="D103" s="129"/>
      <c r="E103" s="58">
        <v>173.9</v>
      </c>
      <c r="F103" s="43">
        <f>MAX(ROUND(E103*$C$116,2),0)</f>
        <v>173.9</v>
      </c>
      <c r="G103" s="58">
        <v>180.86</v>
      </c>
      <c r="H103" s="43">
        <f>MAX(ROUND(G103*$C$116,2),0)</f>
        <v>180.86</v>
      </c>
      <c r="I103" s="58">
        <v>188.1</v>
      </c>
      <c r="J103" s="43">
        <f>MAX(ROUND(I103*$C$116,2),0)</f>
        <v>188.1</v>
      </c>
      <c r="K103" s="58">
        <v>195.62</v>
      </c>
      <c r="L103" s="43">
        <f>MAX(ROUND(K103*$C$116,2),0)</f>
        <v>195.62</v>
      </c>
      <c r="M103" s="58">
        <v>203.44</v>
      </c>
      <c r="N103" s="43">
        <f>MAX(ROUND(M103*$C$116,2),0)</f>
        <v>203.44</v>
      </c>
      <c r="O103" s="58">
        <v>211.58</v>
      </c>
      <c r="P103" s="43">
        <f>MAX(ROUND(O103*$C$116,2),0)</f>
        <v>211.58</v>
      </c>
      <c r="Q103" s="58">
        <v>220.04</v>
      </c>
      <c r="R103" s="43">
        <f>MAX(ROUND(Q103*$C$116,2),0)</f>
        <v>220.04</v>
      </c>
      <c r="S103" s="58">
        <v>228.85</v>
      </c>
      <c r="T103" s="43">
        <f>MAX(ROUND(S103*$C$116,2),0)</f>
        <v>228.85</v>
      </c>
      <c r="U103" s="58">
        <v>238</v>
      </c>
      <c r="V103" s="43">
        <f>MAX(ROUND(U103*$C$116,2),0)</f>
        <v>238</v>
      </c>
      <c r="W103" s="58">
        <v>247.52</v>
      </c>
      <c r="X103" s="43">
        <f>MAX(ROUND(W103*$C$116,2),0)</f>
        <v>247.52</v>
      </c>
      <c r="Y103" s="45">
        <f t="shared" ref="Y103:Y105" si="72">(F103+H103+J103+L103+N103+P103+R103+T103+V103+X103)/10</f>
        <v>208.791</v>
      </c>
    </row>
    <row r="104" spans="1:26" ht="32.25" customHeight="1" x14ac:dyDescent="0.3">
      <c r="B104" s="47" t="s">
        <v>109</v>
      </c>
      <c r="C104" s="128" t="s">
        <v>110</v>
      </c>
      <c r="D104" s="129"/>
      <c r="E104" s="58">
        <v>140.54</v>
      </c>
      <c r="F104" s="43">
        <f>MAX(ROUND(E104*$C$116,2),0)</f>
        <v>140.54</v>
      </c>
      <c r="G104" s="58">
        <v>146.16</v>
      </c>
      <c r="H104" s="43">
        <f>MAX(ROUND(G104*$C$116,2),0)</f>
        <v>146.16</v>
      </c>
      <c r="I104" s="58">
        <v>152</v>
      </c>
      <c r="J104" s="43">
        <f>MAX(ROUND(I104*$C$116,2),0)</f>
        <v>152</v>
      </c>
      <c r="K104" s="58">
        <v>158.08000000000001</v>
      </c>
      <c r="L104" s="43">
        <f>MAX(ROUND(K104*$C$116,2),0)</f>
        <v>158.08000000000001</v>
      </c>
      <c r="M104" s="58">
        <v>164.41</v>
      </c>
      <c r="N104" s="43">
        <f>MAX(ROUND(M104*$C$116,2),0)</f>
        <v>164.41</v>
      </c>
      <c r="O104" s="58">
        <v>170.98</v>
      </c>
      <c r="P104" s="43">
        <f>MAX(ROUND(O104*$C$116,2),0)</f>
        <v>170.98</v>
      </c>
      <c r="Q104" s="58">
        <v>177.82</v>
      </c>
      <c r="R104" s="43">
        <f>MAX(ROUND(Q104*$C$116,2),0)</f>
        <v>177.82</v>
      </c>
      <c r="S104" s="58">
        <v>184.94</v>
      </c>
      <c r="T104" s="43">
        <f>MAX(ROUND(S104*$C$116,2),0)</f>
        <v>184.94</v>
      </c>
      <c r="U104" s="58">
        <v>192.33</v>
      </c>
      <c r="V104" s="43">
        <f>MAX(ROUND(U104*$C$116,2),0)</f>
        <v>192.33</v>
      </c>
      <c r="W104" s="58">
        <v>200.03</v>
      </c>
      <c r="X104" s="43">
        <f>MAX(ROUND(W104*$C$116,2),0)</f>
        <v>200.03</v>
      </c>
      <c r="Y104" s="45">
        <f t="shared" si="72"/>
        <v>168.72899999999998</v>
      </c>
    </row>
    <row r="105" spans="1:26" ht="33.75" customHeight="1" thickBot="1" x14ac:dyDescent="0.35">
      <c r="B105" s="48" t="s">
        <v>111</v>
      </c>
      <c r="C105" s="178" t="s">
        <v>112</v>
      </c>
      <c r="D105" s="179"/>
      <c r="E105" s="59">
        <v>111.27</v>
      </c>
      <c r="F105" s="44">
        <f>MAX(ROUND(E105*$C$116,2),0)</f>
        <v>111.27</v>
      </c>
      <c r="G105" s="59">
        <v>115.72</v>
      </c>
      <c r="H105" s="44">
        <f>MAX(ROUND(G105*$C$116,2),0)</f>
        <v>115.72</v>
      </c>
      <c r="I105" s="59">
        <v>120.35</v>
      </c>
      <c r="J105" s="44">
        <f>MAX(ROUND(I105*$C$116,2),0)</f>
        <v>120.35</v>
      </c>
      <c r="K105" s="59">
        <v>125.16</v>
      </c>
      <c r="L105" s="44">
        <f>MAX(ROUND(K105*$C$116,2),0)</f>
        <v>125.16</v>
      </c>
      <c r="M105" s="59">
        <v>130.16999999999999</v>
      </c>
      <c r="N105" s="44">
        <f>MAX(ROUND(M105*$C$116,2),0)</f>
        <v>130.16999999999999</v>
      </c>
      <c r="O105" s="59">
        <v>135.38</v>
      </c>
      <c r="P105" s="44">
        <f>MAX(ROUND(O105*$C$116,2),0)</f>
        <v>135.38</v>
      </c>
      <c r="Q105" s="59">
        <v>140.79</v>
      </c>
      <c r="R105" s="44">
        <f>MAX(ROUND(Q105*$C$116,2),0)</f>
        <v>140.79</v>
      </c>
      <c r="S105" s="59">
        <v>146.41999999999999</v>
      </c>
      <c r="T105" s="44">
        <f>MAX(ROUND(S105*$C$116,2),0)</f>
        <v>146.41999999999999</v>
      </c>
      <c r="U105" s="59">
        <v>152.28</v>
      </c>
      <c r="V105" s="44">
        <f>MAX(ROUND(U105*$C$116,2),0)</f>
        <v>152.28</v>
      </c>
      <c r="W105" s="59">
        <v>158.37</v>
      </c>
      <c r="X105" s="44">
        <f>MAX(ROUND(W105*$C$116,2),0)</f>
        <v>158.37</v>
      </c>
      <c r="Y105" s="45">
        <f t="shared" si="72"/>
        <v>133.59099999999998</v>
      </c>
    </row>
    <row r="106" spans="1:26" x14ac:dyDescent="0.3">
      <c r="B106" s="164" t="s">
        <v>113</v>
      </c>
      <c r="C106" s="165"/>
      <c r="D106" s="165"/>
      <c r="E106" s="165"/>
      <c r="F106" s="165"/>
      <c r="G106" s="165"/>
      <c r="H106" s="165"/>
      <c r="I106" s="165"/>
      <c r="J106" s="165"/>
      <c r="K106" s="165"/>
      <c r="L106" s="165"/>
      <c r="M106" s="165"/>
      <c r="N106" s="165"/>
      <c r="O106" s="165"/>
      <c r="P106" s="165"/>
      <c r="Q106" s="165"/>
      <c r="R106" s="165"/>
      <c r="S106" s="165"/>
      <c r="T106" s="165"/>
      <c r="U106" s="165"/>
      <c r="V106" s="165"/>
      <c r="W106" s="165"/>
      <c r="X106" s="166"/>
      <c r="Y106" s="170">
        <f>SUM(Y102:Y105)</f>
        <v>679.84</v>
      </c>
    </row>
    <row r="107" spans="1:26" ht="15" thickBot="1" x14ac:dyDescent="0.35">
      <c r="B107" s="167"/>
      <c r="C107" s="168"/>
      <c r="D107" s="168"/>
      <c r="E107" s="168"/>
      <c r="F107" s="168"/>
      <c r="G107" s="168"/>
      <c r="H107" s="168"/>
      <c r="I107" s="168"/>
      <c r="J107" s="168"/>
      <c r="K107" s="168"/>
      <c r="L107" s="168"/>
      <c r="M107" s="168"/>
      <c r="N107" s="168"/>
      <c r="O107" s="168"/>
      <c r="P107" s="168"/>
      <c r="Q107" s="168"/>
      <c r="R107" s="168"/>
      <c r="S107" s="168"/>
      <c r="T107" s="168"/>
      <c r="U107" s="168"/>
      <c r="V107" s="168"/>
      <c r="W107" s="168"/>
      <c r="X107" s="169"/>
      <c r="Y107" s="171"/>
    </row>
    <row r="108" spans="1:26" ht="16.2" thickBot="1" x14ac:dyDescent="0.35">
      <c r="B108" s="155"/>
      <c r="C108" s="156"/>
      <c r="D108" s="156"/>
      <c r="E108" s="156"/>
      <c r="F108" s="156"/>
      <c r="G108" s="156"/>
      <c r="H108" s="156"/>
      <c r="I108" s="156"/>
      <c r="J108" s="156"/>
      <c r="K108" s="156"/>
      <c r="L108" s="156"/>
      <c r="M108" s="156"/>
      <c r="N108" s="156"/>
      <c r="O108" s="156"/>
      <c r="P108" s="156"/>
      <c r="Q108" s="156"/>
      <c r="R108" s="156"/>
      <c r="S108" s="156"/>
      <c r="T108" s="156"/>
      <c r="U108" s="156"/>
      <c r="V108" s="156"/>
      <c r="W108" s="156"/>
      <c r="X108" s="156"/>
      <c r="Y108" s="157"/>
    </row>
    <row r="109" spans="1:26" ht="15.6" x14ac:dyDescent="0.3">
      <c r="B109" s="17"/>
      <c r="C109" s="19"/>
      <c r="D109" s="19"/>
      <c r="E109" s="19"/>
      <c r="F109" s="19"/>
      <c r="G109" s="19"/>
      <c r="H109" s="19"/>
      <c r="I109" s="19"/>
      <c r="J109" s="19"/>
      <c r="K109" s="19"/>
      <c r="L109" s="19"/>
      <c r="M109" s="19"/>
      <c r="N109" s="19"/>
      <c r="O109" s="19"/>
      <c r="P109" s="19"/>
      <c r="Q109" s="19"/>
      <c r="R109" s="19"/>
      <c r="S109" s="19"/>
      <c r="T109" s="19"/>
      <c r="U109" s="19"/>
      <c r="V109" s="19"/>
      <c r="W109" s="19"/>
      <c r="X109" s="19"/>
      <c r="Y109" s="20"/>
    </row>
    <row r="110" spans="1:26" ht="15.6" x14ac:dyDescent="0.3">
      <c r="B110" s="24" t="s">
        <v>114</v>
      </c>
      <c r="C110" s="25"/>
      <c r="I110"/>
      <c r="J110"/>
      <c r="K110"/>
      <c r="L110"/>
      <c r="M110"/>
      <c r="N110"/>
    </row>
    <row r="111" spans="1:26" ht="15.6" x14ac:dyDescent="0.3">
      <c r="B111" s="26" t="s">
        <v>115</v>
      </c>
      <c r="C111" s="27"/>
      <c r="I111"/>
      <c r="J111"/>
      <c r="K111"/>
      <c r="L111"/>
      <c r="M111"/>
      <c r="N111"/>
    </row>
    <row r="112" spans="1:26" ht="15.6" x14ac:dyDescent="0.3">
      <c r="B112" s="28" t="s">
        <v>116</v>
      </c>
      <c r="C112" s="29">
        <v>0</v>
      </c>
      <c r="I112"/>
      <c r="J112"/>
      <c r="K112"/>
      <c r="L112"/>
      <c r="M112"/>
      <c r="N112"/>
    </row>
    <row r="113" spans="2:14" ht="15.6" x14ac:dyDescent="0.3">
      <c r="B113" s="28" t="s">
        <v>117</v>
      </c>
      <c r="C113" s="29">
        <v>0</v>
      </c>
      <c r="I113"/>
      <c r="J113"/>
      <c r="K113"/>
      <c r="L113"/>
      <c r="M113"/>
      <c r="N113"/>
    </row>
    <row r="114" spans="2:14" ht="15.6" x14ac:dyDescent="0.3">
      <c r="B114" s="28" t="s">
        <v>118</v>
      </c>
      <c r="C114" s="30">
        <f>C113-C112</f>
        <v>0</v>
      </c>
      <c r="I114"/>
      <c r="J114"/>
      <c r="K114"/>
      <c r="L114"/>
      <c r="M114"/>
      <c r="N114"/>
    </row>
    <row r="115" spans="2:14" ht="15.6" x14ac:dyDescent="0.3">
      <c r="B115" s="28" t="s">
        <v>119</v>
      </c>
      <c r="C115" s="30">
        <f>IFERROR(C114/C112,0)</f>
        <v>0</v>
      </c>
      <c r="I115"/>
      <c r="J115"/>
      <c r="K115"/>
      <c r="L115"/>
      <c r="M115"/>
      <c r="N115"/>
    </row>
    <row r="116" spans="2:14" ht="15.6" x14ac:dyDescent="0.3">
      <c r="B116" s="28" t="s">
        <v>120</v>
      </c>
      <c r="C116" s="30">
        <f>C115+1</f>
        <v>1</v>
      </c>
      <c r="I116"/>
      <c r="J116"/>
      <c r="K116"/>
      <c r="L116"/>
      <c r="M116"/>
      <c r="N116"/>
    </row>
    <row r="117" spans="2:14" x14ac:dyDescent="0.3">
      <c r="I117"/>
      <c r="J117"/>
      <c r="K117"/>
      <c r="L117"/>
      <c r="M117"/>
      <c r="N117"/>
    </row>
    <row r="118" spans="2:14" x14ac:dyDescent="0.3">
      <c r="I118"/>
      <c r="J118"/>
      <c r="K118"/>
      <c r="L118"/>
      <c r="M118"/>
      <c r="N118"/>
    </row>
    <row r="119" spans="2:14" x14ac:dyDescent="0.3">
      <c r="I119"/>
      <c r="J119"/>
      <c r="K119"/>
      <c r="L119"/>
      <c r="M119"/>
      <c r="N119"/>
    </row>
    <row r="120" spans="2:14" x14ac:dyDescent="0.3">
      <c r="I120"/>
      <c r="J120"/>
      <c r="K120"/>
      <c r="L120"/>
      <c r="M120"/>
      <c r="N120"/>
    </row>
    <row r="121" spans="2:14" x14ac:dyDescent="0.3">
      <c r="I121"/>
      <c r="J121"/>
      <c r="K121"/>
      <c r="L121"/>
      <c r="M121"/>
      <c r="N121"/>
    </row>
    <row r="122" spans="2:14" x14ac:dyDescent="0.3">
      <c r="I122"/>
      <c r="J122"/>
      <c r="K122"/>
      <c r="L122"/>
      <c r="M122"/>
      <c r="N122"/>
    </row>
    <row r="123" spans="2:14" x14ac:dyDescent="0.3">
      <c r="I123"/>
      <c r="J123"/>
      <c r="K123"/>
      <c r="L123"/>
      <c r="M123"/>
      <c r="N123"/>
    </row>
    <row r="124" spans="2:14" x14ac:dyDescent="0.3">
      <c r="I124"/>
      <c r="J124"/>
      <c r="K124"/>
      <c r="L124"/>
      <c r="M124"/>
      <c r="N124"/>
    </row>
    <row r="125" spans="2:14" x14ac:dyDescent="0.3">
      <c r="I125"/>
      <c r="J125"/>
      <c r="K125"/>
      <c r="L125"/>
      <c r="M125"/>
      <c r="N125"/>
    </row>
    <row r="126" spans="2:14" x14ac:dyDescent="0.3">
      <c r="I126"/>
      <c r="J126"/>
      <c r="K126"/>
      <c r="L126"/>
      <c r="M126"/>
      <c r="N126"/>
    </row>
    <row r="127" spans="2:14" x14ac:dyDescent="0.3">
      <c r="I127"/>
      <c r="J127"/>
      <c r="K127"/>
      <c r="L127"/>
      <c r="M127"/>
      <c r="N127"/>
    </row>
    <row r="128" spans="2:14" x14ac:dyDescent="0.3">
      <c r="I128"/>
      <c r="J128"/>
      <c r="K128"/>
      <c r="L128"/>
      <c r="M128"/>
      <c r="N128"/>
    </row>
    <row r="129" spans="9:14" x14ac:dyDescent="0.3">
      <c r="I129"/>
      <c r="J129"/>
      <c r="K129"/>
      <c r="L129"/>
      <c r="M129"/>
      <c r="N129"/>
    </row>
    <row r="130" spans="9:14" x14ac:dyDescent="0.3">
      <c r="I130"/>
      <c r="J130"/>
      <c r="K130"/>
      <c r="L130"/>
      <c r="M130"/>
      <c r="N130"/>
    </row>
    <row r="131" spans="9:14" x14ac:dyDescent="0.3">
      <c r="I131"/>
      <c r="J131"/>
      <c r="K131"/>
      <c r="L131"/>
      <c r="M131"/>
      <c r="N131"/>
    </row>
    <row r="132" spans="9:14" x14ac:dyDescent="0.3">
      <c r="I132"/>
      <c r="J132"/>
      <c r="K132"/>
      <c r="L132"/>
      <c r="M132"/>
      <c r="N132"/>
    </row>
    <row r="133" spans="9:14" x14ac:dyDescent="0.3">
      <c r="I133"/>
      <c r="J133"/>
      <c r="K133"/>
      <c r="L133"/>
      <c r="M133"/>
      <c r="N133"/>
    </row>
    <row r="134" spans="9:14" x14ac:dyDescent="0.3">
      <c r="I134"/>
      <c r="J134"/>
      <c r="K134"/>
      <c r="L134"/>
      <c r="M134"/>
      <c r="N134"/>
    </row>
    <row r="135" spans="9:14" x14ac:dyDescent="0.3">
      <c r="I135"/>
      <c r="J135"/>
      <c r="K135"/>
      <c r="L135"/>
      <c r="M135"/>
      <c r="N135"/>
    </row>
    <row r="136" spans="9:14" x14ac:dyDescent="0.3">
      <c r="I136"/>
      <c r="J136"/>
      <c r="K136"/>
      <c r="L136"/>
      <c r="M136"/>
      <c r="N136"/>
    </row>
    <row r="137" spans="9:14" x14ac:dyDescent="0.3">
      <c r="I137"/>
      <c r="J137"/>
      <c r="K137"/>
      <c r="L137"/>
      <c r="M137"/>
      <c r="N137"/>
    </row>
    <row r="138" spans="9:14" x14ac:dyDescent="0.3">
      <c r="I138"/>
      <c r="J138"/>
      <c r="K138"/>
      <c r="L138"/>
      <c r="M138"/>
      <c r="N138"/>
    </row>
    <row r="139" spans="9:14" x14ac:dyDescent="0.3">
      <c r="I139"/>
      <c r="J139"/>
      <c r="K139"/>
      <c r="L139"/>
      <c r="M139"/>
      <c r="N139"/>
    </row>
    <row r="140" spans="9:14" x14ac:dyDescent="0.3">
      <c r="I140"/>
      <c r="J140"/>
      <c r="K140"/>
      <c r="L140"/>
      <c r="M140"/>
      <c r="N140"/>
    </row>
    <row r="141" spans="9:14" x14ac:dyDescent="0.3">
      <c r="I141"/>
      <c r="J141"/>
      <c r="K141"/>
      <c r="L141"/>
      <c r="M141"/>
      <c r="N141"/>
    </row>
    <row r="142" spans="9:14" x14ac:dyDescent="0.3">
      <c r="I142"/>
      <c r="J142"/>
      <c r="K142"/>
      <c r="L142"/>
      <c r="M142"/>
      <c r="N142"/>
    </row>
    <row r="143" spans="9:14" x14ac:dyDescent="0.3">
      <c r="I143"/>
      <c r="J143"/>
      <c r="K143"/>
      <c r="L143"/>
      <c r="M143"/>
      <c r="N143"/>
    </row>
    <row r="144" spans="9:14" x14ac:dyDescent="0.3">
      <c r="I144"/>
      <c r="J144"/>
      <c r="K144"/>
      <c r="L144"/>
      <c r="M144"/>
      <c r="N144"/>
    </row>
    <row r="145" spans="9:14" x14ac:dyDescent="0.3">
      <c r="I145"/>
      <c r="J145"/>
      <c r="K145"/>
      <c r="L145"/>
      <c r="M145"/>
      <c r="N145"/>
    </row>
    <row r="146" spans="9:14" x14ac:dyDescent="0.3">
      <c r="I146"/>
      <c r="J146"/>
      <c r="K146"/>
      <c r="L146"/>
      <c r="M146"/>
      <c r="N146"/>
    </row>
    <row r="147" spans="9:14" x14ac:dyDescent="0.3">
      <c r="I147"/>
      <c r="J147"/>
      <c r="K147"/>
      <c r="L147"/>
      <c r="M147"/>
      <c r="N147"/>
    </row>
    <row r="148" spans="9:14" x14ac:dyDescent="0.3">
      <c r="I148"/>
      <c r="J148"/>
      <c r="K148"/>
      <c r="L148"/>
      <c r="M148"/>
      <c r="N148"/>
    </row>
    <row r="149" spans="9:14" x14ac:dyDescent="0.3">
      <c r="I149"/>
      <c r="J149"/>
      <c r="K149"/>
      <c r="L149"/>
      <c r="M149"/>
      <c r="N149"/>
    </row>
    <row r="150" spans="9:14" x14ac:dyDescent="0.3">
      <c r="I150"/>
      <c r="J150"/>
      <c r="K150"/>
      <c r="L150"/>
      <c r="M150"/>
      <c r="N150"/>
    </row>
    <row r="151" spans="9:14" x14ac:dyDescent="0.3">
      <c r="I151"/>
      <c r="J151"/>
      <c r="K151"/>
      <c r="L151"/>
      <c r="M151"/>
      <c r="N151"/>
    </row>
    <row r="152" spans="9:14" x14ac:dyDescent="0.3">
      <c r="I152"/>
      <c r="J152"/>
      <c r="K152"/>
      <c r="L152"/>
      <c r="M152"/>
      <c r="N152"/>
    </row>
    <row r="153" spans="9:14" x14ac:dyDescent="0.3">
      <c r="I153"/>
      <c r="J153"/>
      <c r="K153"/>
      <c r="L153"/>
      <c r="M153"/>
      <c r="N153"/>
    </row>
    <row r="154" spans="9:14" x14ac:dyDescent="0.3">
      <c r="I154"/>
      <c r="J154"/>
      <c r="K154"/>
      <c r="L154"/>
      <c r="M154"/>
      <c r="N154"/>
    </row>
    <row r="155" spans="9:14" x14ac:dyDescent="0.3">
      <c r="I155"/>
      <c r="J155"/>
      <c r="K155"/>
      <c r="L155"/>
      <c r="M155"/>
      <c r="N155"/>
    </row>
    <row r="156" spans="9:14" x14ac:dyDescent="0.3">
      <c r="I156"/>
      <c r="J156"/>
      <c r="K156"/>
      <c r="L156"/>
      <c r="M156"/>
      <c r="N156"/>
    </row>
    <row r="157" spans="9:14" x14ac:dyDescent="0.3">
      <c r="I157"/>
      <c r="J157"/>
      <c r="K157"/>
      <c r="L157"/>
      <c r="M157"/>
      <c r="N157"/>
    </row>
    <row r="158" spans="9:14" x14ac:dyDescent="0.3">
      <c r="I158"/>
      <c r="J158"/>
      <c r="K158"/>
      <c r="L158"/>
      <c r="M158"/>
      <c r="N158"/>
    </row>
    <row r="159" spans="9:14" x14ac:dyDescent="0.3">
      <c r="I159"/>
      <c r="J159"/>
      <c r="K159"/>
      <c r="L159"/>
      <c r="M159"/>
      <c r="N159"/>
    </row>
    <row r="160" spans="9:14" x14ac:dyDescent="0.3">
      <c r="I160"/>
      <c r="J160"/>
      <c r="K160"/>
      <c r="L160"/>
      <c r="M160"/>
      <c r="N160"/>
    </row>
    <row r="161" spans="9:14" x14ac:dyDescent="0.3">
      <c r="I161"/>
      <c r="J161"/>
      <c r="K161"/>
      <c r="L161"/>
      <c r="M161"/>
      <c r="N161"/>
    </row>
    <row r="162" spans="9:14" x14ac:dyDescent="0.3">
      <c r="I162"/>
      <c r="J162"/>
      <c r="K162"/>
      <c r="L162"/>
      <c r="M162"/>
      <c r="N162"/>
    </row>
    <row r="163" spans="9:14" x14ac:dyDescent="0.3">
      <c r="I163"/>
      <c r="J163"/>
      <c r="K163"/>
      <c r="L163"/>
      <c r="M163"/>
      <c r="N163"/>
    </row>
    <row r="164" spans="9:14" x14ac:dyDescent="0.3">
      <c r="I164"/>
      <c r="J164"/>
      <c r="K164"/>
      <c r="L164"/>
      <c r="M164"/>
      <c r="N164"/>
    </row>
    <row r="165" spans="9:14" x14ac:dyDescent="0.3">
      <c r="I165"/>
      <c r="J165"/>
      <c r="K165"/>
      <c r="L165"/>
      <c r="M165"/>
      <c r="N165"/>
    </row>
    <row r="166" spans="9:14" x14ac:dyDescent="0.3">
      <c r="I166"/>
      <c r="J166"/>
      <c r="K166"/>
      <c r="L166"/>
      <c r="M166"/>
      <c r="N166"/>
    </row>
    <row r="167" spans="9:14" x14ac:dyDescent="0.3">
      <c r="I167"/>
      <c r="J167"/>
      <c r="K167"/>
      <c r="L167"/>
      <c r="M167"/>
      <c r="N167"/>
    </row>
    <row r="168" spans="9:14" x14ac:dyDescent="0.3">
      <c r="I168"/>
      <c r="J168"/>
      <c r="K168"/>
      <c r="L168"/>
      <c r="M168"/>
      <c r="N168"/>
    </row>
    <row r="169" spans="9:14" x14ac:dyDescent="0.3">
      <c r="I169"/>
      <c r="J169"/>
      <c r="K169"/>
      <c r="L169"/>
      <c r="M169"/>
      <c r="N169"/>
    </row>
    <row r="170" spans="9:14" x14ac:dyDescent="0.3">
      <c r="I170"/>
      <c r="J170"/>
      <c r="K170"/>
      <c r="L170"/>
      <c r="M170"/>
      <c r="N170"/>
    </row>
    <row r="171" spans="9:14" x14ac:dyDescent="0.3">
      <c r="I171"/>
      <c r="J171"/>
      <c r="K171"/>
      <c r="L171"/>
      <c r="M171"/>
      <c r="N171"/>
    </row>
    <row r="172" spans="9:14" x14ac:dyDescent="0.3">
      <c r="I172"/>
      <c r="J172"/>
      <c r="K172"/>
      <c r="L172"/>
      <c r="M172"/>
      <c r="N172"/>
    </row>
    <row r="173" spans="9:14" x14ac:dyDescent="0.3">
      <c r="I173"/>
      <c r="J173"/>
      <c r="K173"/>
      <c r="L173"/>
      <c r="M173"/>
      <c r="N173"/>
    </row>
    <row r="174" spans="9:14" x14ac:dyDescent="0.3">
      <c r="I174"/>
      <c r="J174"/>
      <c r="K174"/>
      <c r="L174"/>
      <c r="M174"/>
      <c r="N174"/>
    </row>
    <row r="175" spans="9:14" x14ac:dyDescent="0.3">
      <c r="I175"/>
      <c r="J175"/>
      <c r="K175"/>
      <c r="L175"/>
      <c r="M175"/>
      <c r="N175"/>
    </row>
    <row r="176" spans="9:14" x14ac:dyDescent="0.3">
      <c r="I176"/>
      <c r="J176"/>
      <c r="K176"/>
      <c r="L176"/>
      <c r="M176"/>
      <c r="N176"/>
    </row>
    <row r="177" spans="9:14" x14ac:dyDescent="0.3">
      <c r="I177"/>
      <c r="J177"/>
      <c r="K177"/>
      <c r="L177"/>
      <c r="M177"/>
      <c r="N177"/>
    </row>
    <row r="178" spans="9:14" x14ac:dyDescent="0.3">
      <c r="I178"/>
      <c r="J178"/>
      <c r="K178"/>
      <c r="L178"/>
      <c r="M178"/>
      <c r="N178"/>
    </row>
    <row r="179" spans="9:14" x14ac:dyDescent="0.3">
      <c r="I179"/>
      <c r="J179"/>
      <c r="K179"/>
      <c r="L179"/>
      <c r="M179"/>
      <c r="N179"/>
    </row>
    <row r="180" spans="9:14" x14ac:dyDescent="0.3">
      <c r="I180"/>
      <c r="J180"/>
      <c r="K180"/>
      <c r="L180"/>
      <c r="M180"/>
      <c r="N180"/>
    </row>
    <row r="181" spans="9:14" x14ac:dyDescent="0.3">
      <c r="I181"/>
      <c r="J181"/>
      <c r="K181"/>
      <c r="L181"/>
      <c r="M181"/>
      <c r="N181"/>
    </row>
    <row r="182" spans="9:14" x14ac:dyDescent="0.3">
      <c r="I182"/>
      <c r="J182"/>
      <c r="K182"/>
      <c r="L182"/>
      <c r="M182"/>
      <c r="N182"/>
    </row>
    <row r="183" spans="9:14" x14ac:dyDescent="0.3">
      <c r="I183"/>
      <c r="J183"/>
      <c r="K183"/>
      <c r="L183"/>
      <c r="M183"/>
      <c r="N183"/>
    </row>
    <row r="184" spans="9:14" x14ac:dyDescent="0.3">
      <c r="I184"/>
      <c r="J184"/>
      <c r="K184"/>
      <c r="L184"/>
      <c r="M184"/>
      <c r="N184"/>
    </row>
    <row r="185" spans="9:14" x14ac:dyDescent="0.3">
      <c r="I185"/>
      <c r="J185"/>
      <c r="K185"/>
      <c r="L185"/>
      <c r="M185"/>
      <c r="N185"/>
    </row>
    <row r="186" spans="9:14" x14ac:dyDescent="0.3">
      <c r="I186"/>
      <c r="J186"/>
      <c r="K186"/>
      <c r="L186"/>
      <c r="M186"/>
      <c r="N186"/>
    </row>
    <row r="187" spans="9:14" x14ac:dyDescent="0.3">
      <c r="I187"/>
      <c r="J187"/>
      <c r="K187"/>
      <c r="L187"/>
      <c r="M187"/>
      <c r="N187"/>
    </row>
    <row r="188" spans="9:14" x14ac:dyDescent="0.3">
      <c r="I188"/>
      <c r="J188"/>
      <c r="K188"/>
      <c r="L188"/>
      <c r="M188"/>
      <c r="N188"/>
    </row>
    <row r="189" spans="9:14" x14ac:dyDescent="0.3">
      <c r="I189"/>
      <c r="J189"/>
      <c r="K189"/>
      <c r="L189"/>
      <c r="M189"/>
      <c r="N189"/>
    </row>
    <row r="190" spans="9:14" x14ac:dyDescent="0.3">
      <c r="I190"/>
      <c r="J190"/>
      <c r="K190"/>
      <c r="L190"/>
      <c r="M190"/>
      <c r="N190"/>
    </row>
    <row r="191" spans="9:14" x14ac:dyDescent="0.3">
      <c r="I191"/>
      <c r="J191"/>
      <c r="K191"/>
      <c r="L191"/>
      <c r="M191"/>
      <c r="N191"/>
    </row>
    <row r="192" spans="9:14" x14ac:dyDescent="0.3">
      <c r="I192"/>
      <c r="J192"/>
      <c r="K192"/>
      <c r="L192"/>
      <c r="M192"/>
      <c r="N192"/>
    </row>
    <row r="193" spans="9:14" x14ac:dyDescent="0.3">
      <c r="I193"/>
      <c r="J193"/>
      <c r="K193"/>
      <c r="L193"/>
      <c r="M193"/>
      <c r="N193"/>
    </row>
    <row r="194" spans="9:14" x14ac:dyDescent="0.3">
      <c r="I194"/>
      <c r="J194"/>
      <c r="K194"/>
      <c r="L194"/>
      <c r="M194"/>
      <c r="N194"/>
    </row>
    <row r="195" spans="9:14" x14ac:dyDescent="0.3">
      <c r="I195"/>
      <c r="J195"/>
      <c r="K195"/>
      <c r="L195"/>
      <c r="M195"/>
      <c r="N195"/>
    </row>
    <row r="196" spans="9:14" x14ac:dyDescent="0.3">
      <c r="I196"/>
      <c r="J196"/>
      <c r="K196"/>
      <c r="L196"/>
      <c r="M196"/>
      <c r="N196"/>
    </row>
    <row r="197" spans="9:14" x14ac:dyDescent="0.3">
      <c r="I197"/>
      <c r="J197"/>
      <c r="K197"/>
      <c r="L197"/>
      <c r="M197"/>
      <c r="N197"/>
    </row>
    <row r="198" spans="9:14" x14ac:dyDescent="0.3">
      <c r="I198"/>
      <c r="J198"/>
      <c r="K198"/>
      <c r="L198"/>
      <c r="M198"/>
      <c r="N198"/>
    </row>
    <row r="199" spans="9:14" x14ac:dyDescent="0.3">
      <c r="I199"/>
      <c r="J199"/>
      <c r="K199"/>
      <c r="L199"/>
      <c r="M199"/>
      <c r="N199"/>
    </row>
    <row r="200" spans="9:14" x14ac:dyDescent="0.3">
      <c r="I200"/>
      <c r="J200"/>
      <c r="K200"/>
      <c r="L200"/>
      <c r="M200"/>
      <c r="N200"/>
    </row>
    <row r="201" spans="9:14" x14ac:dyDescent="0.3">
      <c r="I201"/>
      <c r="J201"/>
      <c r="K201"/>
      <c r="L201"/>
      <c r="M201"/>
      <c r="N201"/>
    </row>
    <row r="202" spans="9:14" x14ac:dyDescent="0.3">
      <c r="I202"/>
      <c r="J202"/>
      <c r="K202"/>
      <c r="L202"/>
      <c r="M202"/>
      <c r="N202"/>
    </row>
    <row r="203" spans="9:14" x14ac:dyDescent="0.3">
      <c r="I203"/>
      <c r="J203"/>
      <c r="K203"/>
      <c r="L203"/>
      <c r="M203"/>
      <c r="N203"/>
    </row>
    <row r="204" spans="9:14" x14ac:dyDescent="0.3">
      <c r="I204"/>
      <c r="J204"/>
      <c r="K204"/>
      <c r="L204"/>
      <c r="M204"/>
      <c r="N204"/>
    </row>
    <row r="205" spans="9:14" x14ac:dyDescent="0.3">
      <c r="I205"/>
      <c r="J205"/>
      <c r="K205"/>
      <c r="L205"/>
      <c r="M205"/>
      <c r="N205"/>
    </row>
    <row r="206" spans="9:14" x14ac:dyDescent="0.3">
      <c r="I206"/>
      <c r="J206"/>
      <c r="K206"/>
      <c r="L206"/>
      <c r="M206"/>
      <c r="N206"/>
    </row>
    <row r="207" spans="9:14" x14ac:dyDescent="0.3">
      <c r="I207"/>
      <c r="J207"/>
      <c r="K207"/>
      <c r="L207"/>
      <c r="M207"/>
      <c r="N207"/>
    </row>
    <row r="208" spans="9:14" x14ac:dyDescent="0.3">
      <c r="I208"/>
      <c r="J208"/>
      <c r="K208"/>
      <c r="L208"/>
      <c r="M208"/>
      <c r="N208"/>
    </row>
    <row r="209" spans="9:14" x14ac:dyDescent="0.3">
      <c r="I209"/>
      <c r="J209"/>
      <c r="K209"/>
      <c r="L209"/>
      <c r="M209"/>
      <c r="N209"/>
    </row>
    <row r="210" spans="9:14" x14ac:dyDescent="0.3">
      <c r="I210"/>
      <c r="J210"/>
      <c r="K210"/>
      <c r="L210"/>
      <c r="M210"/>
      <c r="N210"/>
    </row>
    <row r="211" spans="9:14" x14ac:dyDescent="0.3">
      <c r="I211"/>
      <c r="J211"/>
      <c r="K211"/>
      <c r="L211"/>
      <c r="M211"/>
      <c r="N211"/>
    </row>
    <row r="212" spans="9:14" x14ac:dyDescent="0.3">
      <c r="I212"/>
      <c r="J212"/>
      <c r="K212"/>
      <c r="L212"/>
      <c r="M212"/>
      <c r="N212"/>
    </row>
    <row r="213" spans="9:14" x14ac:dyDescent="0.3">
      <c r="I213"/>
      <c r="J213"/>
      <c r="K213"/>
      <c r="L213"/>
      <c r="M213"/>
      <c r="N213"/>
    </row>
    <row r="214" spans="9:14" x14ac:dyDescent="0.3">
      <c r="I214"/>
      <c r="J214"/>
      <c r="K214"/>
      <c r="L214"/>
      <c r="M214"/>
      <c r="N214"/>
    </row>
    <row r="215" spans="9:14" x14ac:dyDescent="0.3">
      <c r="I215"/>
      <c r="J215"/>
      <c r="K215"/>
      <c r="L215"/>
      <c r="M215"/>
      <c r="N215"/>
    </row>
    <row r="216" spans="9:14" x14ac:dyDescent="0.3">
      <c r="I216"/>
      <c r="J216"/>
      <c r="K216"/>
      <c r="L216"/>
      <c r="M216"/>
      <c r="N216"/>
    </row>
    <row r="217" spans="9:14" x14ac:dyDescent="0.3">
      <c r="I217"/>
      <c r="J217"/>
      <c r="K217"/>
      <c r="L217"/>
      <c r="M217"/>
      <c r="N217"/>
    </row>
    <row r="218" spans="9:14" x14ac:dyDescent="0.3">
      <c r="I218"/>
      <c r="J218"/>
      <c r="K218"/>
      <c r="L218"/>
      <c r="M218"/>
      <c r="N218"/>
    </row>
    <row r="219" spans="9:14" x14ac:dyDescent="0.3">
      <c r="I219"/>
      <c r="J219"/>
      <c r="K219"/>
      <c r="L219"/>
      <c r="M219"/>
      <c r="N219"/>
    </row>
    <row r="220" spans="9:14" x14ac:dyDescent="0.3">
      <c r="I220"/>
      <c r="J220"/>
      <c r="K220"/>
      <c r="L220"/>
      <c r="M220"/>
      <c r="N220"/>
    </row>
    <row r="221" spans="9:14" x14ac:dyDescent="0.3">
      <c r="I221"/>
      <c r="J221"/>
      <c r="K221"/>
      <c r="L221"/>
      <c r="M221"/>
      <c r="N221"/>
    </row>
    <row r="222" spans="9:14" x14ac:dyDescent="0.3">
      <c r="I222"/>
      <c r="J222"/>
      <c r="K222"/>
      <c r="L222"/>
      <c r="M222"/>
      <c r="N222"/>
    </row>
    <row r="223" spans="9:14" x14ac:dyDescent="0.3">
      <c r="I223"/>
      <c r="J223"/>
      <c r="K223"/>
      <c r="L223"/>
      <c r="M223"/>
      <c r="N223"/>
    </row>
    <row r="224" spans="9:14" x14ac:dyDescent="0.3">
      <c r="I224"/>
      <c r="J224"/>
      <c r="K224"/>
      <c r="L224"/>
      <c r="M224"/>
      <c r="N224"/>
    </row>
    <row r="225" spans="9:14" x14ac:dyDescent="0.3">
      <c r="I225"/>
      <c r="J225"/>
      <c r="K225"/>
      <c r="L225"/>
      <c r="M225"/>
      <c r="N225"/>
    </row>
    <row r="226" spans="9:14" x14ac:dyDescent="0.3">
      <c r="I226"/>
      <c r="J226"/>
      <c r="K226"/>
      <c r="L226"/>
      <c r="M226"/>
      <c r="N226"/>
    </row>
    <row r="227" spans="9:14" x14ac:dyDescent="0.3">
      <c r="I227"/>
      <c r="J227"/>
      <c r="K227"/>
      <c r="L227"/>
      <c r="M227"/>
      <c r="N227"/>
    </row>
    <row r="228" spans="9:14" x14ac:dyDescent="0.3">
      <c r="I228"/>
      <c r="J228"/>
      <c r="K228"/>
      <c r="L228"/>
      <c r="M228"/>
      <c r="N228"/>
    </row>
    <row r="229" spans="9:14" x14ac:dyDescent="0.3">
      <c r="I229"/>
      <c r="J229"/>
      <c r="K229"/>
      <c r="L229"/>
      <c r="M229"/>
      <c r="N229"/>
    </row>
    <row r="230" spans="9:14" x14ac:dyDescent="0.3">
      <c r="I230"/>
      <c r="J230"/>
      <c r="K230"/>
      <c r="L230"/>
      <c r="M230"/>
      <c r="N230"/>
    </row>
    <row r="231" spans="9:14" x14ac:dyDescent="0.3">
      <c r="I231"/>
      <c r="J231"/>
      <c r="K231"/>
      <c r="L231"/>
      <c r="M231"/>
      <c r="N231"/>
    </row>
    <row r="232" spans="9:14" x14ac:dyDescent="0.3">
      <c r="I232"/>
      <c r="J232"/>
      <c r="K232"/>
      <c r="L232"/>
      <c r="M232"/>
      <c r="N232"/>
    </row>
    <row r="233" spans="9:14" x14ac:dyDescent="0.3">
      <c r="I233"/>
      <c r="J233"/>
      <c r="K233"/>
      <c r="L233"/>
      <c r="M233"/>
      <c r="N233"/>
    </row>
    <row r="234" spans="9:14" x14ac:dyDescent="0.3">
      <c r="I234"/>
      <c r="J234"/>
      <c r="K234"/>
      <c r="L234"/>
      <c r="M234"/>
      <c r="N234"/>
    </row>
    <row r="235" spans="9:14" x14ac:dyDescent="0.3">
      <c r="I235"/>
      <c r="J235"/>
      <c r="K235"/>
      <c r="L235"/>
      <c r="M235"/>
      <c r="N235"/>
    </row>
    <row r="236" spans="9:14" x14ac:dyDescent="0.3">
      <c r="I236"/>
      <c r="J236"/>
      <c r="K236"/>
      <c r="L236"/>
      <c r="M236"/>
      <c r="N236"/>
    </row>
    <row r="237" spans="9:14" x14ac:dyDescent="0.3">
      <c r="I237"/>
      <c r="J237"/>
      <c r="K237"/>
      <c r="L237"/>
      <c r="M237"/>
      <c r="N237"/>
    </row>
    <row r="238" spans="9:14" x14ac:dyDescent="0.3">
      <c r="I238"/>
      <c r="J238"/>
      <c r="K238"/>
      <c r="L238"/>
      <c r="M238"/>
      <c r="N238"/>
    </row>
    <row r="239" spans="9:14" x14ac:dyDescent="0.3">
      <c r="I239"/>
      <c r="J239"/>
      <c r="K239"/>
      <c r="L239"/>
      <c r="M239"/>
      <c r="N239"/>
    </row>
    <row r="240" spans="9:14" x14ac:dyDescent="0.3">
      <c r="I240"/>
      <c r="J240"/>
      <c r="K240"/>
      <c r="L240"/>
      <c r="M240"/>
      <c r="N240"/>
    </row>
    <row r="241" spans="9:14" x14ac:dyDescent="0.3">
      <c r="I241"/>
      <c r="J241"/>
      <c r="K241"/>
      <c r="L241"/>
      <c r="M241"/>
      <c r="N241"/>
    </row>
    <row r="242" spans="9:14" x14ac:dyDescent="0.3">
      <c r="I242"/>
      <c r="J242"/>
      <c r="K242"/>
      <c r="L242"/>
      <c r="M242"/>
      <c r="N242"/>
    </row>
    <row r="243" spans="9:14" x14ac:dyDescent="0.3">
      <c r="I243"/>
      <c r="J243"/>
      <c r="K243"/>
      <c r="L243"/>
      <c r="M243"/>
      <c r="N243"/>
    </row>
    <row r="244" spans="9:14" x14ac:dyDescent="0.3">
      <c r="I244"/>
      <c r="J244"/>
      <c r="K244"/>
      <c r="L244"/>
      <c r="M244"/>
      <c r="N244"/>
    </row>
    <row r="245" spans="9:14" x14ac:dyDescent="0.3">
      <c r="I245"/>
      <c r="J245"/>
      <c r="K245"/>
      <c r="L245"/>
      <c r="M245"/>
      <c r="N245"/>
    </row>
    <row r="246" spans="9:14" x14ac:dyDescent="0.3">
      <c r="I246"/>
      <c r="J246"/>
      <c r="K246"/>
      <c r="L246"/>
      <c r="M246"/>
      <c r="N246"/>
    </row>
    <row r="247" spans="9:14" x14ac:dyDescent="0.3">
      <c r="I247"/>
      <c r="J247"/>
      <c r="K247"/>
      <c r="L247"/>
      <c r="M247"/>
      <c r="N247"/>
    </row>
    <row r="248" spans="9:14" x14ac:dyDescent="0.3">
      <c r="I248"/>
      <c r="J248"/>
      <c r="K248"/>
      <c r="L248"/>
      <c r="M248"/>
      <c r="N248"/>
    </row>
    <row r="249" spans="9:14" x14ac:dyDescent="0.3">
      <c r="I249"/>
      <c r="J249"/>
      <c r="K249"/>
      <c r="L249"/>
      <c r="M249"/>
      <c r="N249"/>
    </row>
    <row r="250" spans="9:14" x14ac:dyDescent="0.3">
      <c r="I250"/>
      <c r="J250"/>
      <c r="K250"/>
      <c r="L250"/>
      <c r="M250"/>
      <c r="N250"/>
    </row>
    <row r="251" spans="9:14" x14ac:dyDescent="0.3">
      <c r="I251"/>
      <c r="J251"/>
      <c r="K251"/>
      <c r="L251"/>
      <c r="M251"/>
      <c r="N251"/>
    </row>
    <row r="252" spans="9:14" x14ac:dyDescent="0.3">
      <c r="I252"/>
      <c r="J252"/>
      <c r="K252"/>
      <c r="L252"/>
      <c r="M252"/>
      <c r="N252"/>
    </row>
    <row r="253" spans="9:14" x14ac:dyDescent="0.3">
      <c r="I253"/>
      <c r="J253"/>
      <c r="K253"/>
      <c r="L253"/>
      <c r="M253"/>
      <c r="N253"/>
    </row>
    <row r="254" spans="9:14" x14ac:dyDescent="0.3">
      <c r="I254"/>
      <c r="J254"/>
      <c r="K254"/>
      <c r="L254"/>
      <c r="M254"/>
      <c r="N254"/>
    </row>
    <row r="255" spans="9:14" x14ac:dyDescent="0.3">
      <c r="I255"/>
      <c r="J255"/>
      <c r="K255"/>
      <c r="L255"/>
      <c r="M255"/>
      <c r="N255"/>
    </row>
    <row r="256" spans="9:14" x14ac:dyDescent="0.3">
      <c r="I256"/>
      <c r="J256"/>
      <c r="K256"/>
      <c r="L256"/>
      <c r="M256"/>
      <c r="N256"/>
    </row>
    <row r="257" spans="9:14" x14ac:dyDescent="0.3">
      <c r="I257"/>
      <c r="J257"/>
      <c r="K257"/>
      <c r="L257"/>
      <c r="M257"/>
      <c r="N257"/>
    </row>
    <row r="258" spans="9:14" x14ac:dyDescent="0.3">
      <c r="I258"/>
      <c r="J258"/>
      <c r="K258"/>
      <c r="L258"/>
      <c r="M258"/>
      <c r="N258"/>
    </row>
    <row r="259" spans="9:14" x14ac:dyDescent="0.3">
      <c r="I259"/>
      <c r="J259"/>
      <c r="K259"/>
      <c r="L259"/>
      <c r="M259"/>
      <c r="N259"/>
    </row>
    <row r="260" spans="9:14" x14ac:dyDescent="0.3">
      <c r="I260"/>
      <c r="J260"/>
      <c r="K260"/>
      <c r="L260"/>
      <c r="M260"/>
      <c r="N260"/>
    </row>
    <row r="261" spans="9:14" x14ac:dyDescent="0.3">
      <c r="I261"/>
      <c r="J261"/>
      <c r="K261"/>
      <c r="L261"/>
      <c r="M261"/>
      <c r="N261"/>
    </row>
    <row r="262" spans="9:14" x14ac:dyDescent="0.3">
      <c r="I262"/>
      <c r="J262"/>
      <c r="K262"/>
      <c r="L262"/>
      <c r="M262"/>
      <c r="N262"/>
    </row>
  </sheetData>
  <sheetProtection algorithmName="SHA-512" hashValue="vUJXGShOa9nzXGWctohTL/TcpHjnHjp7x6Vh7aPfwBOYogP2dhnhvDcLsqCCULrUSiwsRApzDcR0gvJNC5+iYg==" saltValue="7GRsuhIgnBcJnmbc76IjHw==" spinCount="100000" sheet="1" selectLockedCells="1"/>
  <mergeCells count="224">
    <mergeCell ref="F14:G14"/>
    <mergeCell ref="B95:Z95"/>
    <mergeCell ref="B81:D82"/>
    <mergeCell ref="E81:F81"/>
    <mergeCell ref="G81:H81"/>
    <mergeCell ref="I81:J81"/>
    <mergeCell ref="K81:L81"/>
    <mergeCell ref="M81:N81"/>
    <mergeCell ref="O81:P81"/>
    <mergeCell ref="Q81:R81"/>
    <mergeCell ref="S81:T81"/>
    <mergeCell ref="U81:V81"/>
    <mergeCell ref="W81:X81"/>
    <mergeCell ref="Y81:Y82"/>
    <mergeCell ref="Z81:Z82"/>
    <mergeCell ref="B90:D90"/>
    <mergeCell ref="B88:C88"/>
    <mergeCell ref="B92:C92"/>
    <mergeCell ref="W90:X90"/>
    <mergeCell ref="B94:D94"/>
    <mergeCell ref="E94:F94"/>
    <mergeCell ref="G94:H94"/>
    <mergeCell ref="I94:J94"/>
    <mergeCell ref="K94:L94"/>
    <mergeCell ref="M94:N94"/>
    <mergeCell ref="O94:P94"/>
    <mergeCell ref="Q94:R94"/>
    <mergeCell ref="S94:T94"/>
    <mergeCell ref="W94:X94"/>
    <mergeCell ref="U94:V94"/>
    <mergeCell ref="E90:F90"/>
    <mergeCell ref="G90:H90"/>
    <mergeCell ref="I90:J90"/>
    <mergeCell ref="K90:L90"/>
    <mergeCell ref="M90:N90"/>
    <mergeCell ref="O90:P90"/>
    <mergeCell ref="Q90:R90"/>
    <mergeCell ref="S90:T90"/>
    <mergeCell ref="U90:V90"/>
    <mergeCell ref="B77:Z77"/>
    <mergeCell ref="B84:C84"/>
    <mergeCell ref="B86:D86"/>
    <mergeCell ref="E86:F86"/>
    <mergeCell ref="G86:H86"/>
    <mergeCell ref="I86:J86"/>
    <mergeCell ref="K86:L86"/>
    <mergeCell ref="M86:N86"/>
    <mergeCell ref="O86:P86"/>
    <mergeCell ref="Q86:R86"/>
    <mergeCell ref="S86:T86"/>
    <mergeCell ref="U86:V86"/>
    <mergeCell ref="W86:X86"/>
    <mergeCell ref="U76:V76"/>
    <mergeCell ref="W76:X76"/>
    <mergeCell ref="B76:D76"/>
    <mergeCell ref="E76:F76"/>
    <mergeCell ref="G76:H76"/>
    <mergeCell ref="I76:J76"/>
    <mergeCell ref="K76:L76"/>
    <mergeCell ref="M76:N76"/>
    <mergeCell ref="O76:P76"/>
    <mergeCell ref="Q76:R76"/>
    <mergeCell ref="S76:T76"/>
    <mergeCell ref="U68:V68"/>
    <mergeCell ref="W68:X68"/>
    <mergeCell ref="B72:D72"/>
    <mergeCell ref="E72:F72"/>
    <mergeCell ref="G72:H72"/>
    <mergeCell ref="I72:J72"/>
    <mergeCell ref="K72:L72"/>
    <mergeCell ref="M72:N72"/>
    <mergeCell ref="O72:P72"/>
    <mergeCell ref="Q72:R72"/>
    <mergeCell ref="S72:T72"/>
    <mergeCell ref="U72:V72"/>
    <mergeCell ref="W72:X72"/>
    <mergeCell ref="B68:D68"/>
    <mergeCell ref="E68:F68"/>
    <mergeCell ref="G68:H68"/>
    <mergeCell ref="I68:J68"/>
    <mergeCell ref="K68:L68"/>
    <mergeCell ref="M68:N68"/>
    <mergeCell ref="O68:P68"/>
    <mergeCell ref="Q68:R68"/>
    <mergeCell ref="S68:T68"/>
    <mergeCell ref="B70:C70"/>
    <mergeCell ref="B66:C66"/>
    <mergeCell ref="B60:Z60"/>
    <mergeCell ref="B63:D64"/>
    <mergeCell ref="E63:F63"/>
    <mergeCell ref="G63:H63"/>
    <mergeCell ref="I63:J63"/>
    <mergeCell ref="K63:L63"/>
    <mergeCell ref="M63:N63"/>
    <mergeCell ref="O63:P63"/>
    <mergeCell ref="Q63:R63"/>
    <mergeCell ref="S63:T63"/>
    <mergeCell ref="U63:V63"/>
    <mergeCell ref="W63:X63"/>
    <mergeCell ref="Y63:Y64"/>
    <mergeCell ref="Z63:Z64"/>
    <mergeCell ref="U55:V55"/>
    <mergeCell ref="W55:X55"/>
    <mergeCell ref="B59:D59"/>
    <mergeCell ref="E59:F59"/>
    <mergeCell ref="G59:H59"/>
    <mergeCell ref="I59:J59"/>
    <mergeCell ref="K59:L59"/>
    <mergeCell ref="M59:N59"/>
    <mergeCell ref="O59:P59"/>
    <mergeCell ref="Q59:R59"/>
    <mergeCell ref="S59:T59"/>
    <mergeCell ref="U59:V59"/>
    <mergeCell ref="W59:X59"/>
    <mergeCell ref="B55:D55"/>
    <mergeCell ref="E55:F55"/>
    <mergeCell ref="G55:H55"/>
    <mergeCell ref="I55:J55"/>
    <mergeCell ref="K55:L55"/>
    <mergeCell ref="M55:N55"/>
    <mergeCell ref="O55:P55"/>
    <mergeCell ref="Q55:R55"/>
    <mergeCell ref="S55:T55"/>
    <mergeCell ref="U46:V46"/>
    <mergeCell ref="W46:X46"/>
    <mergeCell ref="Y46:Y47"/>
    <mergeCell ref="Z46:Z47"/>
    <mergeCell ref="B51:D51"/>
    <mergeCell ref="E51:F51"/>
    <mergeCell ref="G51:H51"/>
    <mergeCell ref="I51:J51"/>
    <mergeCell ref="K51:L51"/>
    <mergeCell ref="M51:N51"/>
    <mergeCell ref="O51:P51"/>
    <mergeCell ref="Q51:R51"/>
    <mergeCell ref="S51:T51"/>
    <mergeCell ref="U51:V51"/>
    <mergeCell ref="W51:X51"/>
    <mergeCell ref="B46:D47"/>
    <mergeCell ref="E46:F46"/>
    <mergeCell ref="G46:H46"/>
    <mergeCell ref="I46:J46"/>
    <mergeCell ref="K46:L46"/>
    <mergeCell ref="M46:N46"/>
    <mergeCell ref="O46:P46"/>
    <mergeCell ref="Q46:R46"/>
    <mergeCell ref="S46:T46"/>
    <mergeCell ref="Q38:R38"/>
    <mergeCell ref="S38:T38"/>
    <mergeCell ref="U38:V38"/>
    <mergeCell ref="W38:X38"/>
    <mergeCell ref="E42:F42"/>
    <mergeCell ref="G42:H42"/>
    <mergeCell ref="I42:J42"/>
    <mergeCell ref="K42:L42"/>
    <mergeCell ref="M42:N42"/>
    <mergeCell ref="O42:P42"/>
    <mergeCell ref="Q42:R42"/>
    <mergeCell ref="S42:T42"/>
    <mergeCell ref="U42:V42"/>
    <mergeCell ref="W42:X42"/>
    <mergeCell ref="E38:F38"/>
    <mergeCell ref="G38:H38"/>
    <mergeCell ref="I38:J38"/>
    <mergeCell ref="K38:L38"/>
    <mergeCell ref="M38:N38"/>
    <mergeCell ref="O38:P38"/>
    <mergeCell ref="K34:L34"/>
    <mergeCell ref="M34:N34"/>
    <mergeCell ref="O34:P34"/>
    <mergeCell ref="Q34:R34"/>
    <mergeCell ref="S34:T34"/>
    <mergeCell ref="U34:V34"/>
    <mergeCell ref="W34:X34"/>
    <mergeCell ref="E29:F29"/>
    <mergeCell ref="G29:H29"/>
    <mergeCell ref="I29:J29"/>
    <mergeCell ref="K29:L29"/>
    <mergeCell ref="M29:N29"/>
    <mergeCell ref="O29:P29"/>
    <mergeCell ref="Q29:R29"/>
    <mergeCell ref="B108:Y108"/>
    <mergeCell ref="W100:X100"/>
    <mergeCell ref="Y100:Y101"/>
    <mergeCell ref="C101:D101"/>
    <mergeCell ref="B106:X107"/>
    <mergeCell ref="Y106:Y107"/>
    <mergeCell ref="B99:D99"/>
    <mergeCell ref="B100:D100"/>
    <mergeCell ref="E100:F100"/>
    <mergeCell ref="G100:H100"/>
    <mergeCell ref="I100:J100"/>
    <mergeCell ref="K100:L100"/>
    <mergeCell ref="M100:N100"/>
    <mergeCell ref="O100:P100"/>
    <mergeCell ref="Q100:R100"/>
    <mergeCell ref="S100:T100"/>
    <mergeCell ref="U100:V100"/>
    <mergeCell ref="C104:D104"/>
    <mergeCell ref="C105:D105"/>
    <mergeCell ref="B74:C74"/>
    <mergeCell ref="B3:C3"/>
    <mergeCell ref="B6:C6"/>
    <mergeCell ref="C9:G9"/>
    <mergeCell ref="C10:G10"/>
    <mergeCell ref="C11:G11"/>
    <mergeCell ref="C102:D102"/>
    <mergeCell ref="C103:D103"/>
    <mergeCell ref="C12:G12"/>
    <mergeCell ref="B18:D18"/>
    <mergeCell ref="B25:C25"/>
    <mergeCell ref="B29:D30"/>
    <mergeCell ref="B43:Z43"/>
    <mergeCell ref="Y29:Y30"/>
    <mergeCell ref="Z29:Z30"/>
    <mergeCell ref="B34:D34"/>
    <mergeCell ref="B38:D38"/>
    <mergeCell ref="B42:D42"/>
    <mergeCell ref="S29:T29"/>
    <mergeCell ref="U29:V29"/>
    <mergeCell ref="W29:X29"/>
    <mergeCell ref="E34:F34"/>
    <mergeCell ref="G34:H34"/>
    <mergeCell ref="I34:J34"/>
  </mergeCells>
  <phoneticPr fontId="29" type="noConversion"/>
  <pageMargins left="0.1" right="0.1" top="0.75" bottom="0.75" header="0.3" footer="0.3"/>
  <pageSetup scale="21"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8F8228-630E-4DAB-8CF1-42F25A1F675F}">
  <dimension ref="B2:D16"/>
  <sheetViews>
    <sheetView showGridLines="0" topLeftCell="A5" zoomScaleNormal="100" workbookViewId="0">
      <selection activeCell="B14" sqref="B14:D14"/>
    </sheetView>
  </sheetViews>
  <sheetFormatPr defaultColWidth="8.88671875" defaultRowHeight="14.4" x14ac:dyDescent="0.3"/>
  <cols>
    <col min="1" max="1" width="3.44140625" customWidth="1"/>
    <col min="2" max="2" width="91.44140625" customWidth="1"/>
    <col min="4" max="4" width="4.109375" customWidth="1"/>
  </cols>
  <sheetData>
    <row r="2" spans="2:4" ht="72.75" customHeight="1" x14ac:dyDescent="0.3"/>
    <row r="3" spans="2:4" ht="17.399999999999999" x14ac:dyDescent="0.3">
      <c r="B3" s="112" t="s">
        <v>0</v>
      </c>
      <c r="C3" s="112"/>
    </row>
    <row r="4" spans="2:4" ht="17.399999999999999" x14ac:dyDescent="0.3">
      <c r="B4" s="112" t="s">
        <v>1</v>
      </c>
      <c r="C4" s="112"/>
    </row>
    <row r="5" spans="2:4" ht="17.399999999999999" x14ac:dyDescent="0.3">
      <c r="B5" s="110" t="s">
        <v>2</v>
      </c>
      <c r="C5" s="110"/>
    </row>
    <row r="6" spans="2:4" ht="18" x14ac:dyDescent="0.35">
      <c r="B6" s="61" t="s">
        <v>3</v>
      </c>
      <c r="C6" s="1"/>
    </row>
    <row r="7" spans="2:4" ht="17.399999999999999" x14ac:dyDescent="0.3">
      <c r="B7" s="112" t="s">
        <v>4</v>
      </c>
      <c r="C7" s="112"/>
    </row>
    <row r="8" spans="2:4" ht="18" x14ac:dyDescent="0.35">
      <c r="B8" s="62" t="s">
        <v>5</v>
      </c>
      <c r="C8" s="1"/>
    </row>
    <row r="10" spans="2:4" ht="15" customHeight="1" x14ac:dyDescent="0.3">
      <c r="B10" s="194" t="s">
        <v>121</v>
      </c>
      <c r="C10" s="195"/>
      <c r="D10" s="196"/>
    </row>
    <row r="11" spans="2:4" x14ac:dyDescent="0.3">
      <c r="B11" s="197"/>
      <c r="C11" s="198"/>
      <c r="D11" s="199"/>
    </row>
    <row r="12" spans="2:4" ht="15" thickBot="1" x14ac:dyDescent="0.35">
      <c r="B12" s="200"/>
      <c r="C12" s="201"/>
      <c r="D12" s="202"/>
    </row>
    <row r="13" spans="2:4" ht="93.75" customHeight="1" x14ac:dyDescent="0.3">
      <c r="B13" s="203" t="s">
        <v>122</v>
      </c>
      <c r="C13" s="204"/>
      <c r="D13" s="205"/>
    </row>
    <row r="14" spans="2:4" ht="111" customHeight="1" x14ac:dyDescent="0.3">
      <c r="B14" s="206" t="s">
        <v>123</v>
      </c>
      <c r="C14" s="207"/>
      <c r="D14" s="208"/>
    </row>
    <row r="15" spans="2:4" x14ac:dyDescent="0.3">
      <c r="B15" s="188" t="s">
        <v>124</v>
      </c>
      <c r="C15" s="189"/>
      <c r="D15" s="190"/>
    </row>
    <row r="16" spans="2:4" ht="153" customHeight="1" thickBot="1" x14ac:dyDescent="0.35">
      <c r="B16" s="191"/>
      <c r="C16" s="192"/>
      <c r="D16" s="193"/>
    </row>
  </sheetData>
  <sheetProtection algorithmName="SHA-512" hashValue="bl/d3OBdeCd7+SUyMSrzjuMLLiOBLBCNdQx+RrZNw5z1qFTkFmwqWeqBbI/bhCqZHOW4RRxIsPHQ3PWggOtBow==" saltValue="dVX5A1TAV8CDj42v2t6ktw==" spinCount="100000" sheet="1" objects="1" scenarios="1"/>
  <mergeCells count="7">
    <mergeCell ref="B15:D16"/>
    <mergeCell ref="B3:C3"/>
    <mergeCell ref="B4:C4"/>
    <mergeCell ref="B7:C7"/>
    <mergeCell ref="B10:D12"/>
    <mergeCell ref="B13:D13"/>
    <mergeCell ref="B14:D14"/>
  </mergeCells>
  <pageMargins left="0.7" right="0.7" top="0.75" bottom="0.75" header="0.3" footer="0.3"/>
  <pageSetup scale="83"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0727a93-714c-4aa9-8cad-3553aba27e90" xsi:nil="true"/>
    <Status xmlns="47d82a4f-a868-4e12-9255-cfae633fee86">Final File</Status>
    <lcf76f155ced4ddcb4097134ff3c332f xmlns="47d82a4f-a868-4e12-9255-cfae633fee86">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53343F53B757D64B8D4632A20B846797" ma:contentTypeVersion="15" ma:contentTypeDescription="Create a new document." ma:contentTypeScope="" ma:versionID="136d42bb92d3ad1307c858e3738027c4">
  <xsd:schema xmlns:xsd="http://www.w3.org/2001/XMLSchema" xmlns:xs="http://www.w3.org/2001/XMLSchema" xmlns:p="http://schemas.microsoft.com/office/2006/metadata/properties" xmlns:ns2="47d82a4f-a868-4e12-9255-cfae633fee86" xmlns:ns3="e0727a93-714c-4aa9-8cad-3553aba27e90" targetNamespace="http://schemas.microsoft.com/office/2006/metadata/properties" ma:root="true" ma:fieldsID="0d00e4b328f0335b129a867c4f593c48" ns2:_="" ns3:_="">
    <xsd:import namespace="47d82a4f-a868-4e12-9255-cfae633fee86"/>
    <xsd:import namespace="e0727a93-714c-4aa9-8cad-3553aba27e90"/>
    <xsd:element name="properties">
      <xsd:complexType>
        <xsd:sequence>
          <xsd:element name="documentManagement">
            <xsd:complexType>
              <xsd:all>
                <xsd:element ref="ns2:Status" minOccurs="0"/>
                <xsd:element ref="ns3:SharedWithUsers" minOccurs="0"/>
                <xsd:element ref="ns3:SharedWithDetails"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7d82a4f-a868-4e12-9255-cfae633fee86" elementFormDefault="qualified">
    <xsd:import namespace="http://schemas.microsoft.com/office/2006/documentManagement/types"/>
    <xsd:import namespace="http://schemas.microsoft.com/office/infopath/2007/PartnerControls"/>
    <xsd:element name="Status" ma:index="8" nillable="true" ma:displayName="Status" ma:format="Dropdown" ma:internalName="Status">
      <xsd:simpleType>
        <xsd:restriction base="dms:Choice">
          <xsd:enumeration value="Writing"/>
          <xsd:enumeration value="Ready for Review"/>
          <xsd:enumeration value="Ready for Edit"/>
          <xsd:enumeration value="Editing"/>
          <xsd:enumeration value="Ready for Template/Compliance"/>
          <xsd:enumeration value="Final File"/>
          <xsd:enumeration value="Ready for Roll up/Production"/>
          <xsd:enumeration value="Ready for Print/USB"/>
        </xsd:restriction>
      </xsd:simple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27859d47-9134-4dfb-8a16-cdcf3fa34fd7"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0727a93-714c-4aa9-8cad-3553aba27e90" elementFormDefault="qualified">
    <xsd:import namespace="http://schemas.microsoft.com/office/2006/documentManagement/types"/>
    <xsd:import namespace="http://schemas.microsoft.com/office/infopath/2007/PartnerControls"/>
    <xsd:element name="SharedWithUsers" ma:index="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0"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f8b97ecc-b886-43bd-9292-7b6511e5635c}" ma:internalName="TaxCatchAll" ma:showField="CatchAllData" ma:web="e0727a93-714c-4aa9-8cad-3553aba27e9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55D30D3-6891-4609-B39B-8F0188F890FF}">
  <ds:schemaRefs>
    <ds:schemaRef ds:uri="http://schemas.microsoft.com/office/2006/documentManagement/types"/>
    <ds:schemaRef ds:uri="http://schemas.microsoft.com/office/2006/metadata/properties"/>
    <ds:schemaRef ds:uri="47d82a4f-a868-4e12-9255-cfae633fee86"/>
    <ds:schemaRef ds:uri="http://purl.org/dc/dcmitype/"/>
    <ds:schemaRef ds:uri="http://schemas.microsoft.com/office/infopath/2007/PartnerControls"/>
    <ds:schemaRef ds:uri="http://schemas.openxmlformats.org/package/2006/metadata/core-properties"/>
    <ds:schemaRef ds:uri="http://www.w3.org/XML/1998/namespace"/>
    <ds:schemaRef ds:uri="e0727a93-714c-4aa9-8cad-3553aba27e90"/>
    <ds:schemaRef ds:uri="http://purl.org/dc/terms/"/>
    <ds:schemaRef ds:uri="http://purl.org/dc/elements/1.1/"/>
  </ds:schemaRefs>
</ds:datastoreItem>
</file>

<file path=customXml/itemProps2.xml><?xml version="1.0" encoding="utf-8"?>
<ds:datastoreItem xmlns:ds="http://schemas.openxmlformats.org/officeDocument/2006/customXml" ds:itemID="{92F25515-3C0E-45EB-85F2-F5A27FE7C60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7d82a4f-a868-4e12-9255-cfae633fee86"/>
    <ds:schemaRef ds:uri="e0727a93-714c-4aa9-8cad-3553aba27e9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0D3A1B1-D8B7-4158-A812-C4CF186DE9F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Cost Worksheet</vt:lpstr>
      <vt:lpstr>Scoring Formula</vt:lpstr>
    </vt:vector>
  </TitlesOfParts>
  <Manager/>
  <Company>Aon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Sabrina Gibson</dc:creator>
  <cp:keywords/>
  <dc:description/>
  <cp:lastModifiedBy>Williams, Caitlin</cp:lastModifiedBy>
  <cp:revision/>
  <cp:lastPrinted>2024-04-23T20:19:11Z</cp:lastPrinted>
  <dcterms:created xsi:type="dcterms:W3CDTF">2014-06-16T11:39:48Z</dcterms:created>
  <dcterms:modified xsi:type="dcterms:W3CDTF">2024-04-23T20:19:17Z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0x01010053343F53B757D64B8D4632A20B846797</vt:lpwstr>
  </property>
  <property fmtid="{D5CDD505-2E9C-101B-9397-08002B2CF9AE}" pid="3" name="MSIP_Label_7a908667-6606-4ab9-9a82-38569501aa5d_Enabled">
    <vt:lpwstr>true</vt:lpwstr>
  </property>
  <property fmtid="{D5CDD505-2E9C-101B-9397-08002B2CF9AE}" pid="4" name="MSIP_Label_7a908667-6606-4ab9-9a82-38569501aa5d_SetDate">
    <vt:lpwstr>2023-08-29T21:51:53Z</vt:lpwstr>
  </property>
  <property fmtid="{D5CDD505-2E9C-101B-9397-08002B2CF9AE}" pid="5" name="MSIP_Label_7a908667-6606-4ab9-9a82-38569501aa5d_Method">
    <vt:lpwstr>Standard</vt:lpwstr>
  </property>
  <property fmtid="{D5CDD505-2E9C-101B-9397-08002B2CF9AE}" pid="6" name="MSIP_Label_7a908667-6606-4ab9-9a82-38569501aa5d_Name">
    <vt:lpwstr>defa4170-0d19-0005-0004-bc88714345d2</vt:lpwstr>
  </property>
  <property fmtid="{D5CDD505-2E9C-101B-9397-08002B2CF9AE}" pid="7" name="MSIP_Label_7a908667-6606-4ab9-9a82-38569501aa5d_SiteId">
    <vt:lpwstr>5c572e77-1a4e-4518-b82d-617cad976e5f</vt:lpwstr>
  </property>
  <property fmtid="{D5CDD505-2E9C-101B-9397-08002B2CF9AE}" pid="8" name="MSIP_Label_7a908667-6606-4ab9-9a82-38569501aa5d_ActionId">
    <vt:lpwstr>ddee26f3-e0f1-42e7-96bd-9ef8feb7ea58</vt:lpwstr>
  </property>
  <property fmtid="{D5CDD505-2E9C-101B-9397-08002B2CF9AE}" pid="9" name="MSIP_Label_7a908667-6606-4ab9-9a82-38569501aa5d_ContentBits">
    <vt:lpwstr>0</vt:lpwstr>
  </property>
  <property fmtid="{D5CDD505-2E9C-101B-9397-08002B2CF9AE}" pid="10" name="MediaServiceImageTags">
    <vt:lpwstr/>
  </property>
</Properties>
</file>