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ttps://mygainwell.sharepoint.com/teams/1553TeamName/1553 Proposal Files/Proposal Management/FINAL 04 30 24 RFP Response Files_Proposal Bid Mgt. Teams Only/"/>
    </mc:Choice>
  </mc:AlternateContent>
  <xr:revisionPtr revIDLastSave="5" documentId="8_{9AE9301E-78DD-4487-9E82-6102FC8A4964}" xr6:coauthVersionLast="47" xr6:coauthVersionMax="47" xr10:uidLastSave="{538B6933-4192-4CDA-A88C-148A55D33602}"/>
  <bookViews>
    <workbookView xWindow="-108" yWindow="-108" windowWidth="23256" windowHeight="12576" tabRatio="629" activeTab="1" xr2:uid="{00000000-000D-0000-FFFF-FFFF00000000}"/>
  </bookViews>
  <sheets>
    <sheet name="Instructions" sheetId="13" r:id="rId1"/>
    <sheet name="Cost Worksheet" sheetId="18" r:id="rId2"/>
    <sheet name="Scoring Formula" sheetId="12" r:id="rId3"/>
  </sheets>
  <definedNames>
    <definedName name="_xlnm.Print_Area" localSheetId="1">'Cost Worksheet'!$A$1:$AA$100</definedName>
    <definedName name="_xlnm.Print_Area" localSheetId="0">Instructions!$A$1:$C$36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3" i="18" l="1"/>
  <c r="Y35" i="18" s="1"/>
  <c r="X33" i="18"/>
  <c r="W35" i="18" s="1"/>
  <c r="V33" i="18"/>
  <c r="U35" i="18" s="1"/>
  <c r="T33" i="18"/>
  <c r="S35" i="18" s="1"/>
  <c r="R33" i="18"/>
  <c r="Q35" i="18" s="1"/>
  <c r="P33" i="18"/>
  <c r="O35" i="18" s="1"/>
  <c r="N33" i="18"/>
  <c r="M35" i="18" s="1"/>
  <c r="L33" i="18"/>
  <c r="K35" i="18" s="1"/>
  <c r="J33" i="18"/>
  <c r="I35" i="18" s="1"/>
  <c r="H33" i="18"/>
  <c r="G35" i="18" s="1"/>
  <c r="C98" i="18"/>
  <c r="C99" i="18" s="1"/>
  <c r="C100" i="18" s="1"/>
  <c r="Z90" i="18"/>
  <c r="X90" i="18"/>
  <c r="V90" i="18"/>
  <c r="T90" i="18"/>
  <c r="R90" i="18"/>
  <c r="P90" i="18"/>
  <c r="N90" i="18"/>
  <c r="L90" i="18"/>
  <c r="J90" i="18"/>
  <c r="H90" i="18"/>
  <c r="Z89" i="18"/>
  <c r="X89" i="18"/>
  <c r="V89" i="18"/>
  <c r="T89" i="18"/>
  <c r="R89" i="18"/>
  <c r="P89" i="18"/>
  <c r="N89" i="18"/>
  <c r="L89" i="18"/>
  <c r="J89" i="18"/>
  <c r="H89" i="18"/>
  <c r="Z88" i="18"/>
  <c r="X88" i="18"/>
  <c r="V88" i="18"/>
  <c r="T88" i="18"/>
  <c r="R88" i="18"/>
  <c r="P88" i="18"/>
  <c r="N88" i="18"/>
  <c r="L88" i="18"/>
  <c r="J88" i="18"/>
  <c r="H88" i="18"/>
  <c r="Z87" i="18"/>
  <c r="X87" i="18"/>
  <c r="V87" i="18"/>
  <c r="T87" i="18"/>
  <c r="R87" i="18"/>
  <c r="P87" i="18"/>
  <c r="N87" i="18"/>
  <c r="L87" i="18"/>
  <c r="J87" i="18"/>
  <c r="H87" i="18"/>
  <c r="Z78" i="18"/>
  <c r="Y80" i="18" s="1"/>
  <c r="X78" i="18"/>
  <c r="W80" i="18" s="1"/>
  <c r="V78" i="18"/>
  <c r="U80" i="18" s="1"/>
  <c r="T78" i="18"/>
  <c r="S80" i="18" s="1"/>
  <c r="R78" i="18"/>
  <c r="Q80" i="18" s="1"/>
  <c r="P78" i="18"/>
  <c r="O80" i="18" s="1"/>
  <c r="N78" i="18"/>
  <c r="M80" i="18" s="1"/>
  <c r="L78" i="18"/>
  <c r="K80" i="18" s="1"/>
  <c r="J78" i="18"/>
  <c r="I80" i="18" s="1"/>
  <c r="H78" i="18"/>
  <c r="G80" i="18" s="1"/>
  <c r="Z73" i="18"/>
  <c r="Y75" i="18" s="1"/>
  <c r="X73" i="18"/>
  <c r="W75" i="18" s="1"/>
  <c r="V73" i="18"/>
  <c r="U75" i="18" s="1"/>
  <c r="T73" i="18"/>
  <c r="S75" i="18" s="1"/>
  <c r="R73" i="18"/>
  <c r="Q75" i="18" s="1"/>
  <c r="P73" i="18"/>
  <c r="O75" i="18" s="1"/>
  <c r="N73" i="18"/>
  <c r="M75" i="18" s="1"/>
  <c r="L73" i="18"/>
  <c r="K75" i="18" s="1"/>
  <c r="J73" i="18"/>
  <c r="I75" i="18" s="1"/>
  <c r="H73" i="18"/>
  <c r="G75" i="18" s="1"/>
  <c r="Z68" i="18"/>
  <c r="Y70" i="18" s="1"/>
  <c r="X68" i="18"/>
  <c r="W70" i="18" s="1"/>
  <c r="V68" i="18"/>
  <c r="U70" i="18" s="1"/>
  <c r="T68" i="18"/>
  <c r="S70" i="18" s="1"/>
  <c r="R68" i="18"/>
  <c r="Q70" i="18" s="1"/>
  <c r="P68" i="18"/>
  <c r="O70" i="18" s="1"/>
  <c r="N68" i="18"/>
  <c r="M70" i="18" s="1"/>
  <c r="L68" i="18"/>
  <c r="K70" i="18" s="1"/>
  <c r="J68" i="18"/>
  <c r="I70" i="18" s="1"/>
  <c r="H68" i="18"/>
  <c r="G70" i="18" s="1"/>
  <c r="Z63" i="18"/>
  <c r="Y65" i="18" s="1"/>
  <c r="X63" i="18"/>
  <c r="W65" i="18" s="1"/>
  <c r="V63" i="18"/>
  <c r="U65" i="18" s="1"/>
  <c r="T63" i="18"/>
  <c r="S65" i="18" s="1"/>
  <c r="R63" i="18"/>
  <c r="Q65" i="18" s="1"/>
  <c r="P63" i="18"/>
  <c r="O65" i="18" s="1"/>
  <c r="N63" i="18"/>
  <c r="M65" i="18" s="1"/>
  <c r="L63" i="18"/>
  <c r="K65" i="18" s="1"/>
  <c r="J63" i="18"/>
  <c r="I65" i="18" s="1"/>
  <c r="H63" i="18"/>
  <c r="G65" i="18" s="1"/>
  <c r="Z53" i="18"/>
  <c r="Y55" i="18" s="1"/>
  <c r="X53" i="18"/>
  <c r="W55" i="18" s="1"/>
  <c r="V53" i="18"/>
  <c r="U55" i="18" s="1"/>
  <c r="T53" i="18"/>
  <c r="S55" i="18" s="1"/>
  <c r="R53" i="18"/>
  <c r="Q55" i="18" s="1"/>
  <c r="P53" i="18"/>
  <c r="O55" i="18" s="1"/>
  <c r="N53" i="18"/>
  <c r="M55" i="18" s="1"/>
  <c r="L53" i="18"/>
  <c r="K55" i="18" s="1"/>
  <c r="J53" i="18"/>
  <c r="I55" i="18" s="1"/>
  <c r="H53" i="18"/>
  <c r="G55" i="18" s="1"/>
  <c r="Z48" i="18"/>
  <c r="Y50" i="18" s="1"/>
  <c r="X48" i="18"/>
  <c r="W50" i="18" s="1"/>
  <c r="V48" i="18"/>
  <c r="U50" i="18" s="1"/>
  <c r="T48" i="18"/>
  <c r="S50" i="18" s="1"/>
  <c r="R48" i="18"/>
  <c r="Q50" i="18" s="1"/>
  <c r="P48" i="18"/>
  <c r="O50" i="18" s="1"/>
  <c r="N48" i="18"/>
  <c r="M50" i="18" s="1"/>
  <c r="L48" i="18"/>
  <c r="K50" i="18" s="1"/>
  <c r="J48" i="18"/>
  <c r="I50" i="18" s="1"/>
  <c r="H48" i="18"/>
  <c r="G50" i="18" s="1"/>
  <c r="Z43" i="18"/>
  <c r="Y45" i="18" s="1"/>
  <c r="X43" i="18"/>
  <c r="W45" i="18" s="1"/>
  <c r="V43" i="18"/>
  <c r="U45" i="18" s="1"/>
  <c r="T43" i="18"/>
  <c r="S45" i="18" s="1"/>
  <c r="R43" i="18"/>
  <c r="Q45" i="18" s="1"/>
  <c r="P43" i="18"/>
  <c r="O45" i="18" s="1"/>
  <c r="N43" i="18"/>
  <c r="M45" i="18" s="1"/>
  <c r="L43" i="18"/>
  <c r="K45" i="18" s="1"/>
  <c r="J43" i="18"/>
  <c r="I45" i="18" s="1"/>
  <c r="H43" i="18"/>
  <c r="G45" i="18" s="1"/>
  <c r="Z38" i="18"/>
  <c r="Y40" i="18" s="1"/>
  <c r="X38" i="18"/>
  <c r="W40" i="18" s="1"/>
  <c r="V38" i="18"/>
  <c r="U40" i="18" s="1"/>
  <c r="T38" i="18"/>
  <c r="S40" i="18" s="1"/>
  <c r="R38" i="18"/>
  <c r="Q40" i="18" s="1"/>
  <c r="P38" i="18"/>
  <c r="O40" i="18" s="1"/>
  <c r="N38" i="18"/>
  <c r="M40" i="18" s="1"/>
  <c r="L38" i="18"/>
  <c r="K40" i="18" s="1"/>
  <c r="J38" i="18"/>
  <c r="I40" i="18" s="1"/>
  <c r="H38" i="18"/>
  <c r="G40" i="18" s="1"/>
  <c r="D25" i="18"/>
  <c r="D24" i="18"/>
  <c r="D23" i="18"/>
  <c r="D22" i="18"/>
  <c r="D21" i="18"/>
  <c r="D20" i="18"/>
  <c r="AA55" i="18" l="1"/>
  <c r="AA50" i="18"/>
  <c r="AA45" i="18"/>
  <c r="AA90" i="18"/>
  <c r="AA87" i="18"/>
  <c r="AA89" i="18"/>
  <c r="AA88" i="18"/>
  <c r="AA91" i="18" s="1"/>
  <c r="AA35" i="18"/>
  <c r="AA80" i="18"/>
  <c r="AA65" i="18"/>
  <c r="AA70" i="18"/>
  <c r="D26" i="18"/>
  <c r="AA40" i="18"/>
  <c r="AA75" i="18"/>
  <c r="D14" i="18" l="1"/>
</calcChain>
</file>

<file path=xl/sharedStrings.xml><?xml version="1.0" encoding="utf-8"?>
<sst xmlns="http://schemas.openxmlformats.org/spreadsheetml/2006/main" count="419" uniqueCount="133">
  <si>
    <t>State of Georgia</t>
  </si>
  <si>
    <t>In Conjunction with NASPO ValuePoint</t>
  </si>
  <si>
    <t>Electronic Request for Proposals ("eRFP")</t>
  </si>
  <si>
    <t>eRFP (Event) Number: 41900-DCH0000136</t>
  </si>
  <si>
    <t>Event Name: Pharmacy Benefit Services</t>
  </si>
  <si>
    <t>Attachment S - PBA Services Cost Worksheet</t>
  </si>
  <si>
    <t>Instructions for Supplier</t>
  </si>
  <si>
    <r>
      <t xml:space="preserve">
Suppliers are bidding on the Design, Development and Implementation (DDI), monthly Operations and Maintenance (O&amp;M) costs, and additional program support the Supplier will charge to administer the Pharmacy Benefit Administrator Services as described in the eRFP. Please refer to the instructions below, Attachment A eRFP document "Section 5, Cost Proposal," Attachment C - Common Scope Requirements and Security Standards, and Attachment F - Pharmacy Benefit Administrator</t>
    </r>
    <r>
      <rPr>
        <sz val="11"/>
        <color rgb="FFFF0000"/>
        <rFont val="Arial"/>
        <family val="2"/>
      </rPr>
      <t xml:space="preserve"> </t>
    </r>
    <r>
      <rPr>
        <sz val="11"/>
        <color rgb="FF000000"/>
        <rFont val="Arial"/>
        <family val="2"/>
      </rPr>
      <t>Services Scope of Work for details describing the scope to be provided before completing this Cost Worksheet.</t>
    </r>
  </si>
  <si>
    <t>Suppliers shall complete the Cost Proposal worksheet using the cells highlighted in yellow.</t>
  </si>
  <si>
    <t>Suppliers shall not modify any cells in the spreadsheet other than those highlighted yellow. The other cells are fixed or will calculate automatically.</t>
  </si>
  <si>
    <t>Suppliers shall not modify the formulas in the worksheets.</t>
  </si>
  <si>
    <t>Suppliers shall insert 0 in any yellow highlighted cells that are not applicable or for which the proposed cost is zero ($0).</t>
  </si>
  <si>
    <t>For evaluation purposes, the total cost will be determined by the value found in D14 which is comprised of the total DDI (Table A) and O&amp;M (Tables B.1and B.2) costs over a period of ten (10) years.</t>
  </si>
  <si>
    <t xml:space="preserve">Instructions for Adjusting Costs One or More Years After the Effective Date of the Master Agreement  </t>
  </si>
  <si>
    <t xml:space="preserve">For Participating Addenda signed one year or more years after the Effective Date of the Master Agreement, the cost will be adjusted using the Consumer Price Index Urban (CPI-U) to account for economic changes that may impact cost. </t>
  </si>
  <si>
    <t>CPI-U for United States Adjustment Factor Calculation:</t>
  </si>
  <si>
    <t>CPI-U Index for the month and year of the execution of a Participating Addendum</t>
  </si>
  <si>
    <t>Less the CPI-U Index for the month and year of the Effective Date of the Master Agreement</t>
  </si>
  <si>
    <t>Equals Index Point Change</t>
  </si>
  <si>
    <t>Divided by CPI-U Index B: C/B = D</t>
  </si>
  <si>
    <t>Result multiplied by 100: D*100 = E: Equals CPI-U Inflation Percentage</t>
  </si>
  <si>
    <t> </t>
  </si>
  <si>
    <t>Steps to Adjust Costs for CPI-U</t>
  </si>
  <si>
    <t>Follow the link below to access the CPI-U data.</t>
  </si>
  <si>
    <t>https://www.bls.gov/cpi/tables/supplemental-files/home.htm</t>
  </si>
  <si>
    <t>Select, download and save the file with the most recently published CPI-U data that is available for the month the Participating Addendum is signed. (Also find and select the CPI-U for when the Master Agreement was originally executed). Use the “All Items” CPI-U “Unadjusted indexes” values instead of the “Seasonally adjusted indexes” values.</t>
  </si>
  <si>
    <t>Enter the CPI-U value from the previous step in field C92 "CPI-U for Participating Addendum Date."</t>
  </si>
  <si>
    <t xml:space="preserve">Enter the CPI-U value for the month of the Effective Date of the Master Agreement in C91 "CPI-U for Master Agreement Date MM/DD/20YY." </t>
  </si>
  <si>
    <t>The “CPI-U Inflation Percentage” will be calculated automatically based on the values from steps 3 and 4. This will also automatically update all the CPI-U Adjusted Price fields in the cost tables.</t>
  </si>
  <si>
    <t>CPI-U Adjusted Prices will be subject to negotiation upon execution of a Participating Addendum.</t>
  </si>
  <si>
    <t xml:space="preserve"> </t>
  </si>
  <si>
    <t>SUPPLIER LEGAL ENTITY NAME:</t>
  </si>
  <si>
    <t>SUPPLIER REPRESENTATIVE NAME:</t>
  </si>
  <si>
    <t>SUPPLIER REPRESENTATIVE TITLE:</t>
  </si>
  <si>
    <t>DATE:</t>
  </si>
  <si>
    <t>TOTAL EVALUATION COST AMOUNT (Sum of Evaluation Costs Below):</t>
  </si>
  <si>
    <t>Table A</t>
  </si>
  <si>
    <t>Instructions: Please enter the costs to implement your services and/or Solution.</t>
  </si>
  <si>
    <t>Design, Development, and Implementation (DDI) Cost</t>
  </si>
  <si>
    <t>Initial Cost</t>
  </si>
  <si>
    <t>CPI-U Adjusted Cost</t>
  </si>
  <si>
    <t>Project Planning and Startup</t>
  </si>
  <si>
    <t>Design, Development, and Testing</t>
  </si>
  <si>
    <t>Operational Readiness and Production Cutover</t>
  </si>
  <si>
    <t>Training</t>
  </si>
  <si>
    <t>Acceptance, Deployment</t>
  </si>
  <si>
    <t>Certification</t>
  </si>
  <si>
    <t>Total DDI Costs:</t>
  </si>
  <si>
    <t>Table B.1</t>
  </si>
  <si>
    <t>Point-of-Sale Claims Processing O&amp;M Administrative Fees</t>
  </si>
  <si>
    <t>Evaluation Factor</t>
  </si>
  <si>
    <t>Rate</t>
  </si>
  <si>
    <t>Year 1</t>
  </si>
  <si>
    <t>Year 2</t>
  </si>
  <si>
    <t>Year 3</t>
  </si>
  <si>
    <t>Year 4</t>
  </si>
  <si>
    <t>Year 5</t>
  </si>
  <si>
    <t>Year 6</t>
  </si>
  <si>
    <t>Year 7</t>
  </si>
  <si>
    <t>Year 8</t>
  </si>
  <si>
    <t>Year 9</t>
  </si>
  <si>
    <t>Year 10</t>
  </si>
  <si>
    <t>10-Year Evaluation Total for Claims Processing Administration</t>
  </si>
  <si>
    <t>Initial Rate</t>
  </si>
  <si>
    <t>CPI-U Adjusted Rate</t>
  </si>
  <si>
    <t>Tier 1 Administrative Fees</t>
  </si>
  <si>
    <t>Per Claim</t>
  </si>
  <si>
    <t xml:space="preserve">Claims Processing Administrative Fees </t>
  </si>
  <si>
    <t>Less than 200,000 Claims per Month</t>
  </si>
  <si>
    <t>X 12</t>
  </si>
  <si>
    <t>months * Evaluation Factor</t>
  </si>
  <si>
    <t xml:space="preserve">Tier 1 Evaluation Cost </t>
  </si>
  <si>
    <t>Tier 2 Administrative Fees</t>
  </si>
  <si>
    <t>Minimum of 200,000 Claims per Month</t>
  </si>
  <si>
    <t>Tier 3 Administrative Fees</t>
  </si>
  <si>
    <t>Minimum of 500,000 Claims per Month</t>
  </si>
  <si>
    <t>Tier 4 Administrative Fees</t>
  </si>
  <si>
    <t>Claims Processing Administrative Fee</t>
  </si>
  <si>
    <t>Minimum of 750,000 Claims per Month</t>
  </si>
  <si>
    <t>Tier 3 Evaluation Cost</t>
  </si>
  <si>
    <t>Tier 5 Administrative Fees</t>
  </si>
  <si>
    <t>Minimum of 1,000,000 Claims per Month</t>
  </si>
  <si>
    <t>Tier 4 Evaluation Cost</t>
  </si>
  <si>
    <t>Table B.2</t>
  </si>
  <si>
    <t>Additional Pharmacy Benefit Administrator Program (PBAP) O&amp;M Admnistrative Fees</t>
  </si>
  <si>
    <t>10-Year Total 
Evaluation Cost</t>
  </si>
  <si>
    <t>Monthly Prior Authorizations (PA) Administrative Fee for the Preferred Drug List (PDL)</t>
  </si>
  <si>
    <t>N/A</t>
  </si>
  <si>
    <t>Per Month</t>
  </si>
  <si>
    <t>The monthly administrative fee should include all O&amp;M costs to provide prior authorizations for the PDL.</t>
  </si>
  <si>
    <t>Total Period Cost</t>
  </si>
  <si>
    <t>Monthly PA Administrative Fee for the Provider Administered Drug List (PADL)</t>
  </si>
  <si>
    <t>The monthly administrative fee should include all O&amp;M costs to provide prior authorizations for the PADL.</t>
  </si>
  <si>
    <t>Appeals Administrative Fee</t>
  </si>
  <si>
    <t>Per Appeal</t>
  </si>
  <si>
    <t>The administrative fee should include all O&amp;M costs to provide the required services per appeal.</t>
  </si>
  <si>
    <t xml:space="preserve">Total Evaluation Cost </t>
  </si>
  <si>
    <t>Clinical Peer-to-Peer Reviews</t>
  </si>
  <si>
    <t>Per Clinical Peer-to-Peer Review</t>
  </si>
  <si>
    <t>The administrative fee should include all O&amp;M costs to provide the required services per clinical peer-to-peer review.</t>
  </si>
  <si>
    <t>Total Evaluation Cost</t>
  </si>
  <si>
    <t xml:space="preserve">Table C </t>
  </si>
  <si>
    <t>Instructions: Complete the section below by entering the Hourly Rate in the yellow boxes for each identified Role. As may be requested by the State on a case by case basis and agreed upon by the Contractor, the Contractor will provide ad hoc services related to potential tasks as described below.
Note: These charges will only be billed for project-related services not specified in the eRFP and requested by the State for such services in writing. The total cost for all State requested and approved projects shall not exceed the amount indicated by the State in its Participating Addendum. The proposed costs will not be evaluated as part of the total contract value.</t>
  </si>
  <si>
    <t>Ad Hoc Professional Services</t>
  </si>
  <si>
    <t>10-Year Average of Hourly Rates</t>
  </si>
  <si>
    <t>Role</t>
  </si>
  <si>
    <t>Potential Responsibilities</t>
  </si>
  <si>
    <t>Initial Hourly Rate</t>
  </si>
  <si>
    <t>Business Analyst</t>
  </si>
  <si>
    <t>Evaluates business processes, anticipating requirements, uncovering areas for improvement, and developing and implementing Solutions.</t>
  </si>
  <si>
    <t>Senior Developer</t>
  </si>
  <si>
    <t>Responsible for designing, testing, and implementing new and updated software programs.</t>
  </si>
  <si>
    <t>Developer</t>
  </si>
  <si>
    <t>Responsible for developing, coding, installing, and maintaining software systems.</t>
  </si>
  <si>
    <t>Quality assurance/Test</t>
  </si>
  <si>
    <t>Works with the development team to debug code, correct errors, and troubleshoot any issues with software code.</t>
  </si>
  <si>
    <t>Total Ad Hoc Professional Services Cost (Sum of 10-Year Average of Hourly Rates for all Identified Roles)</t>
  </si>
  <si>
    <t>Table D</t>
  </si>
  <si>
    <t>Consumer Price Index Urban (CPI-U) Adjustment:</t>
  </si>
  <si>
    <t>A. CPI-U for Master Agreement Date MM/DD/20YY:</t>
  </si>
  <si>
    <t>B. CPI-U for Participating Addendum Date:</t>
  </si>
  <si>
    <t>C. Index Point Change equals B minus A:</t>
  </si>
  <si>
    <t>D. Equals C divided by A:</t>
  </si>
  <si>
    <t>E. CPI-U Inflation Percentage equals B plus 1.00:</t>
  </si>
  <si>
    <t>Cost Scoring Formula</t>
  </si>
  <si>
    <t xml:space="preserve">
The Supplier deemed to have the most competitive cost response overall, as determined by the Lead State, will receive the maximum score for the cost criteria. As a general rule, other Suppliers’ cost responses will receive a percentage of the maximum score based on the percentage differential between the most competitive cost proposal and the specific proposal in question. This cost scoring can be accomplished using the following formula:</t>
  </si>
  <si>
    <t xml:space="preserve">
L/R x P = Z
L = Price of the Supplier's response with the lowest cost.
R = Total cost of the Proposal being ranked.
P = Total points available for cost scoring.
Z = Assigned Points.</t>
  </si>
  <si>
    <r>
      <t xml:space="preserve">EXAMPLE </t>
    </r>
    <r>
      <rPr>
        <sz val="11"/>
        <color rgb="FF000000"/>
        <rFont val="Arial"/>
        <family val="2"/>
      </rPr>
      <t xml:space="preserve"> - The Lead State receives responses from two Suppliers on an RFP.  The RFP assigned 700 possible points for technical scores and 300 possible points for cost scores. Supplier A's cost proposal is $50,000. Supplier B's cost proposal is $55,000. As Supplier A offered the lowest cost, Supplier A receives 300 points. The issuing officer can calculate the number of cost points to assign to Supplier B's cost score by using the formula noted above. As shown below, Supplier B's total cost score is 272.7 points.
L/R x P = Z
($50,000/$55,000) x 300 = Z
.909 x 300 = Z
</t>
    </r>
    <r>
      <rPr>
        <b/>
        <sz val="11"/>
        <color rgb="FF000000"/>
        <rFont val="Arial"/>
        <family val="2"/>
      </rPr>
      <t>272.7 = Z</t>
    </r>
  </si>
  <si>
    <t xml:space="preserve">Tier 2 Evaluation Cost </t>
  </si>
  <si>
    <t>Tier 5 Evaluation Cost</t>
  </si>
  <si>
    <t>Gainwell Technologies LLC</t>
  </si>
  <si>
    <t>Timothy Nolan</t>
  </si>
  <si>
    <t xml:space="preserve">Vice President, Product Management Growth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</si>
</sst>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00"/>
    <numFmt numFmtId="165" formatCode="0.000000"/>
    <numFmt numFmtId="166" formatCode="_([$$-409]* #,##0.00_);_([$$-409]* \(#,##0.00\);_([$$-409]* &quot;-&quot;??_);_(@_)"/>
    <numFmt numFmtId="167" formatCode="\=&quot;$&quot;#,##0"/>
  </numFmts>
  <fonts count="32" x14ac:knownFonts="1">
    <font>
      <sz val="11"/>
      <color theme="1"/>
      <name val="Calibri"/>
      <family val="2"/>
      <scheme val="minor"/>
    </font>
    <font>
      <b/>
      <sz val="14"/>
      <name val="Arial"/>
      <family val="2"/>
    </font>
    <font>
      <sz val="12"/>
      <name val="Arial"/>
      <family val="2"/>
    </font>
    <font>
      <b/>
      <sz val="12"/>
      <name val="Arial"/>
      <family val="2"/>
    </font>
    <font>
      <sz val="11"/>
      <color theme="1"/>
      <name val="Calibri"/>
      <family val="2"/>
      <scheme val="minor"/>
    </font>
    <font>
      <b/>
      <sz val="11"/>
      <color theme="1"/>
      <name val="Arial"/>
      <family val="2"/>
    </font>
    <font>
      <sz val="11"/>
      <name val="Calibri"/>
      <family val="2"/>
      <scheme val="minor"/>
    </font>
    <font>
      <b/>
      <sz val="14"/>
      <color theme="1"/>
      <name val="Arial"/>
      <family val="2"/>
    </font>
    <font>
      <sz val="14"/>
      <color theme="1"/>
      <name val="Calibri"/>
      <family val="2"/>
      <scheme val="minor"/>
    </font>
    <font>
      <b/>
      <sz val="12"/>
      <color theme="1"/>
      <name val="Arial"/>
      <family val="2"/>
    </font>
    <font>
      <sz val="12"/>
      <color theme="1"/>
      <name val="Arial"/>
      <family val="2"/>
    </font>
    <font>
      <b/>
      <sz val="12"/>
      <color rgb="FF000000"/>
      <name val="Arial"/>
      <family val="2"/>
    </font>
    <font>
      <sz val="12"/>
      <color rgb="FF000000"/>
      <name val="Arial"/>
      <family val="2"/>
    </font>
    <font>
      <b/>
      <sz val="14"/>
      <color rgb="FF000000"/>
      <name val="Arial"/>
      <family val="2"/>
    </font>
    <font>
      <b/>
      <sz val="11"/>
      <name val="Arial"/>
      <family val="2"/>
    </font>
    <font>
      <b/>
      <sz val="18"/>
      <color theme="1"/>
      <name val="Arial"/>
      <family val="2"/>
    </font>
    <font>
      <sz val="12"/>
      <color theme="1"/>
      <name val="Calibri"/>
      <family val="2"/>
      <scheme val="minor"/>
    </font>
    <font>
      <sz val="11"/>
      <color rgb="FF444444"/>
      <name val="Calibri"/>
      <family val="2"/>
      <scheme val="minor"/>
    </font>
    <font>
      <sz val="12"/>
      <color rgb="FF000000"/>
      <name val="Calibri"/>
      <family val="2"/>
      <scheme val="minor"/>
    </font>
    <font>
      <b/>
      <sz val="11"/>
      <color rgb="FF000000"/>
      <name val="Arial"/>
      <family val="2"/>
    </font>
    <font>
      <sz val="11"/>
      <color rgb="FF000000"/>
      <name val="Arial"/>
      <family val="2"/>
    </font>
    <font>
      <u/>
      <sz val="11"/>
      <color theme="10"/>
      <name val="Calibri"/>
      <family val="2"/>
      <scheme val="minor"/>
    </font>
    <font>
      <sz val="11"/>
      <name val="Arial"/>
      <family val="2"/>
    </font>
    <font>
      <b/>
      <sz val="11"/>
      <color rgb="FF000000"/>
      <name val="Arial"/>
      <family val="2"/>
      <charset val="1"/>
    </font>
    <font>
      <sz val="11"/>
      <color rgb="FF000000"/>
      <name val="Arial"/>
      <family val="2"/>
      <charset val="1"/>
    </font>
    <font>
      <sz val="11"/>
      <color rgb="FF000000"/>
      <name val="Calibri"/>
      <family val="2"/>
    </font>
    <font>
      <u/>
      <sz val="11"/>
      <color theme="10"/>
      <name val="Arial"/>
      <family val="2"/>
    </font>
    <font>
      <b/>
      <sz val="10"/>
      <name val="Arial"/>
      <family val="2"/>
    </font>
    <font>
      <b/>
      <sz val="10"/>
      <color rgb="FF000000"/>
      <name val="Arial"/>
      <family val="2"/>
    </font>
    <font>
      <sz val="10"/>
      <color rgb="FF000000"/>
      <name val="Arial"/>
      <family val="2"/>
    </font>
    <font>
      <i/>
      <sz val="10"/>
      <color rgb="FF000000"/>
      <name val="Arial"/>
      <family val="2"/>
    </font>
    <font>
      <sz val="11"/>
      <color rgb="FFFF0000"/>
      <name val="Arial"/>
      <family val="2"/>
    </font>
  </fonts>
  <fills count="18">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BFBFBF"/>
        <bgColor rgb="FF000000"/>
      </patternFill>
    </fill>
    <fill>
      <patternFill patternType="solid">
        <fgColor rgb="FFB8CCE4"/>
        <bgColor indexed="64"/>
      </patternFill>
    </fill>
    <fill>
      <patternFill patternType="solid">
        <fgColor rgb="FFB4C6E7"/>
        <bgColor indexed="64"/>
      </patternFill>
    </fill>
    <fill>
      <patternFill patternType="solid">
        <fgColor rgb="FF95B3D7"/>
        <bgColor rgb="FF000000"/>
      </patternFill>
    </fill>
    <fill>
      <patternFill patternType="solid">
        <fgColor rgb="FFDCE6F1"/>
        <bgColor rgb="FF000000"/>
      </patternFill>
    </fill>
    <fill>
      <patternFill patternType="solid">
        <fgColor rgb="FFFFFF00"/>
        <bgColor rgb="FF000000"/>
      </patternFill>
    </fill>
    <fill>
      <patternFill patternType="solid">
        <fgColor rgb="FFB8CCE4"/>
        <bgColor rgb="FF000000"/>
      </patternFill>
    </fill>
    <fill>
      <patternFill patternType="solid">
        <fgColor rgb="FFFFFFFF"/>
        <bgColor rgb="FF000000"/>
      </patternFill>
    </fill>
    <fill>
      <patternFill patternType="solid">
        <fgColor rgb="FFDDEBF7"/>
        <bgColor rgb="FF000000"/>
      </patternFill>
    </fill>
    <fill>
      <patternFill patternType="solid">
        <fgColor rgb="FF808080"/>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rgb="FF000000"/>
      </left>
      <right style="medium">
        <color rgb="FF000000"/>
      </right>
      <top style="medium">
        <color rgb="FF000000"/>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right/>
      <top style="medium">
        <color rgb="FF000000"/>
      </top>
      <bottom style="medium">
        <color indexed="64"/>
      </bottom>
      <diagonal/>
    </border>
    <border>
      <left/>
      <right style="thin">
        <color indexed="64"/>
      </right>
      <top style="medium">
        <color rgb="FF000000"/>
      </top>
      <bottom style="medium">
        <color indexed="64"/>
      </bottom>
      <diagonal/>
    </border>
    <border>
      <left style="thin">
        <color indexed="64"/>
      </left>
      <right/>
      <top style="medium">
        <color rgb="FF000000"/>
      </top>
      <bottom style="medium">
        <color indexed="64"/>
      </bottom>
      <diagonal/>
    </border>
    <border>
      <left style="thin">
        <color indexed="64"/>
      </left>
      <right style="medium">
        <color rgb="FF000000"/>
      </right>
      <top style="thin">
        <color indexed="64"/>
      </top>
      <bottom/>
      <diagonal/>
    </border>
    <border>
      <left/>
      <right style="thin">
        <color indexed="64"/>
      </right>
      <top style="thin">
        <color indexed="64"/>
      </top>
      <bottom style="medium">
        <color rgb="FF000000"/>
      </bottom>
      <diagonal/>
    </border>
    <border>
      <left/>
      <right/>
      <top style="medium">
        <color rgb="FF000000"/>
      </top>
      <bottom/>
      <diagonal/>
    </border>
    <border>
      <left style="medium">
        <color rgb="FF000000"/>
      </left>
      <right/>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indexed="64"/>
      </top>
      <bottom/>
      <diagonal/>
    </border>
    <border>
      <left/>
      <right style="medium">
        <color rgb="FF000000"/>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rgb="FF000000"/>
      </top>
      <bottom style="medium">
        <color indexed="64"/>
      </bottom>
      <diagonal/>
    </border>
    <border>
      <left/>
      <right style="medium">
        <color indexed="64"/>
      </right>
      <top style="medium">
        <color rgb="FF000000"/>
      </top>
      <bottom style="medium">
        <color indexed="64"/>
      </bottom>
      <diagonal/>
    </border>
    <border>
      <left style="thin">
        <color indexed="64"/>
      </left>
      <right style="medium">
        <color rgb="FF000000"/>
      </right>
      <top style="thin">
        <color indexed="64"/>
      </top>
      <bottom style="thin">
        <color indexed="64"/>
      </bottom>
      <diagonal/>
    </border>
    <border>
      <left style="medium">
        <color indexed="64"/>
      </left>
      <right/>
      <top style="medium">
        <color rgb="FF000000"/>
      </top>
      <bottom/>
      <diagonal/>
    </border>
    <border>
      <left/>
      <right style="medium">
        <color indexed="64"/>
      </right>
      <top style="medium">
        <color rgb="FF000000"/>
      </top>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rgb="FF000000"/>
      </right>
      <top style="thin">
        <color indexed="64"/>
      </top>
      <bottom style="medium">
        <color rgb="FF000000"/>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rgb="FF000000"/>
      </left>
      <right style="thin">
        <color rgb="FF000000"/>
      </right>
      <top style="medium">
        <color rgb="FF000000"/>
      </top>
      <bottom style="medium">
        <color rgb="FF000000"/>
      </bottom>
      <diagonal/>
    </border>
    <border>
      <left style="medium">
        <color rgb="FF000000"/>
      </left>
      <right/>
      <top/>
      <bottom style="thin">
        <color rgb="FF000000"/>
      </bottom>
      <diagonal/>
    </border>
    <border>
      <left style="medium">
        <color rgb="FF000000"/>
      </left>
      <right/>
      <top style="thin">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rgb="FF000000"/>
      </right>
      <top style="medium">
        <color rgb="FF000000"/>
      </top>
      <bottom style="medium">
        <color rgb="FF000000"/>
      </bottom>
      <diagonal/>
    </border>
    <border>
      <left/>
      <right style="medium">
        <color indexed="64"/>
      </right>
      <top style="medium">
        <color indexed="64"/>
      </top>
      <bottom style="medium">
        <color rgb="FF000000"/>
      </bottom>
      <diagonal/>
    </border>
    <border>
      <left style="medium">
        <color indexed="64"/>
      </left>
      <right/>
      <top/>
      <bottom style="medium">
        <color rgb="FF000000"/>
      </bottom>
      <diagonal/>
    </border>
    <border>
      <left style="thin">
        <color rgb="FF000000"/>
      </left>
      <right/>
      <top/>
      <bottom style="medium">
        <color rgb="FF000000"/>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rgb="FF000000"/>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right/>
      <top/>
      <bottom style="medium">
        <color rgb="FF000000"/>
      </bottom>
      <diagonal/>
    </border>
    <border>
      <left style="thin">
        <color indexed="64"/>
      </left>
      <right style="thin">
        <color indexed="64"/>
      </right>
      <top style="thin">
        <color indexed="64"/>
      </top>
      <bottom style="medium">
        <color rgb="FF000000"/>
      </bottom>
      <diagonal/>
    </border>
  </borders>
  <cellStyleXfs count="4">
    <xf numFmtId="0" fontId="0" fillId="0" borderId="0"/>
    <xf numFmtId="44" fontId="4" fillId="0" borderId="0" applyFont="0" applyFill="0" applyBorder="0" applyAlignment="0" applyProtection="0"/>
    <xf numFmtId="0" fontId="21" fillId="0" borderId="0" applyNumberFormat="0" applyFill="0" applyBorder="0" applyAlignment="0" applyProtection="0"/>
    <xf numFmtId="44" fontId="4" fillId="0" borderId="0" applyFont="0" applyFill="0" applyBorder="0" applyAlignment="0" applyProtection="0"/>
  </cellStyleXfs>
  <cellXfs count="284">
    <xf numFmtId="0" fontId="0" fillId="0" borderId="0" xfId="0"/>
    <xf numFmtId="0" fontId="8" fillId="0" borderId="0" xfId="0" applyFont="1"/>
    <xf numFmtId="0" fontId="0" fillId="2" borderId="0" xfId="0" applyFill="1"/>
    <xf numFmtId="0" fontId="0" fillId="0" borderId="0" xfId="0" applyAlignment="1">
      <alignment horizontal="left" vertical="center"/>
    </xf>
    <xf numFmtId="0" fontId="1" fillId="0" borderId="0" xfId="0" applyFont="1" applyAlignment="1">
      <alignment horizontal="center"/>
    </xf>
    <xf numFmtId="0" fontId="7" fillId="0" borderId="0" xfId="0" applyFont="1" applyAlignment="1">
      <alignment horizontal="right" vertical="center"/>
    </xf>
    <xf numFmtId="0" fontId="9" fillId="0" borderId="19" xfId="0" applyFont="1" applyBorder="1" applyAlignment="1">
      <alignment horizontal="right" vertical="center"/>
    </xf>
    <xf numFmtId="0" fontId="9" fillId="0" borderId="21" xfId="0" applyFont="1" applyBorder="1" applyAlignment="1">
      <alignment horizontal="right" vertical="center"/>
    </xf>
    <xf numFmtId="0" fontId="9" fillId="0" borderId="22" xfId="0" applyFont="1" applyBorder="1" applyAlignment="1">
      <alignment horizontal="right" vertical="center"/>
    </xf>
    <xf numFmtId="166" fontId="15" fillId="0" borderId="0" xfId="0" applyNumberFormat="1" applyFont="1" applyAlignment="1">
      <alignment horizontal="right" vertical="center"/>
    </xf>
    <xf numFmtId="0" fontId="9" fillId="0" borderId="0" xfId="0" applyFont="1" applyAlignment="1">
      <alignment horizontal="right" vertical="center"/>
    </xf>
    <xf numFmtId="0" fontId="9" fillId="0" borderId="0" xfId="0" applyFont="1" applyAlignment="1">
      <alignment horizontal="left" vertical="center"/>
    </xf>
    <xf numFmtId="0" fontId="3" fillId="0" borderId="0" xfId="0" applyFont="1" applyAlignment="1">
      <alignment horizontal="center"/>
    </xf>
    <xf numFmtId="0" fontId="16" fillId="0" borderId="0" xfId="0" applyFont="1"/>
    <xf numFmtId="0" fontId="10" fillId="0" borderId="0" xfId="0" applyFont="1"/>
    <xf numFmtId="0" fontId="9" fillId="0" borderId="0" xfId="0" applyFont="1" applyAlignment="1">
      <alignment horizontal="right"/>
    </xf>
    <xf numFmtId="166" fontId="10" fillId="0" borderId="0" xfId="0" applyNumberFormat="1" applyFont="1"/>
    <xf numFmtId="0" fontId="9" fillId="0" borderId="0" xfId="0" applyFont="1" applyAlignment="1">
      <alignment horizontal="left"/>
    </xf>
    <xf numFmtId="0" fontId="19" fillId="0" borderId="0" xfId="0" applyFont="1" applyAlignment="1">
      <alignment horizontal="right"/>
    </xf>
    <xf numFmtId="0" fontId="9" fillId="0" borderId="12" xfId="0" applyFont="1" applyBorder="1" applyAlignment="1">
      <alignment horizontal="left" vertical="top"/>
    </xf>
    <xf numFmtId="0" fontId="9" fillId="0" borderId="13" xfId="0" applyFont="1" applyBorder="1" applyAlignment="1">
      <alignment horizontal="right"/>
    </xf>
    <xf numFmtId="0" fontId="10" fillId="0" borderId="1" xfId="0" applyFont="1" applyBorder="1" applyAlignment="1">
      <alignment horizontal="left" indent="1"/>
    </xf>
    <xf numFmtId="165" fontId="9" fillId="6" borderId="1" xfId="0" applyNumberFormat="1" applyFont="1" applyFill="1" applyBorder="1" applyAlignment="1">
      <alignment horizontal="right"/>
    </xf>
    <xf numFmtId="165" fontId="9" fillId="7" borderId="1" xfId="0" applyNumberFormat="1" applyFont="1" applyFill="1" applyBorder="1" applyAlignment="1">
      <alignment horizontal="right"/>
    </xf>
    <xf numFmtId="0" fontId="0" fillId="0" borderId="0" xfId="0" applyAlignment="1">
      <alignment vertical="top"/>
    </xf>
    <xf numFmtId="0" fontId="6" fillId="0" borderId="0" xfId="0" applyFont="1" applyAlignment="1">
      <alignment vertical="top"/>
    </xf>
    <xf numFmtId="0" fontId="22" fillId="0" borderId="34" xfId="0" applyFont="1" applyBorder="1" applyAlignment="1">
      <alignment horizontal="center" vertical="top"/>
    </xf>
    <xf numFmtId="0" fontId="22" fillId="0" borderId="35" xfId="0" applyFont="1" applyBorder="1" applyAlignment="1">
      <alignment vertical="top"/>
    </xf>
    <xf numFmtId="0" fontId="22" fillId="0" borderId="0" xfId="0" applyFont="1" applyAlignment="1">
      <alignment vertical="top"/>
    </xf>
    <xf numFmtId="0" fontId="22" fillId="0" borderId="25" xfId="0" applyFont="1" applyBorder="1" applyAlignment="1">
      <alignment horizontal="center" vertical="top"/>
    </xf>
    <xf numFmtId="0" fontId="23" fillId="0" borderId="34" xfId="0" applyFont="1" applyBorder="1"/>
    <xf numFmtId="0" fontId="23" fillId="0" borderId="35" xfId="0" applyFont="1" applyBorder="1"/>
    <xf numFmtId="0" fontId="24" fillId="0" borderId="37" xfId="0" applyFont="1" applyBorder="1" applyAlignment="1">
      <alignment vertical="top"/>
    </xf>
    <xf numFmtId="0" fontId="24" fillId="0" borderId="37" xfId="0" applyFont="1" applyBorder="1"/>
    <xf numFmtId="0" fontId="25" fillId="0" borderId="34" xfId="0" applyFont="1" applyBorder="1" applyAlignment="1">
      <alignment vertical="top"/>
    </xf>
    <xf numFmtId="0" fontId="25" fillId="0" borderId="35" xfId="0" applyFont="1" applyBorder="1" applyAlignment="1">
      <alignment vertical="top"/>
    </xf>
    <xf numFmtId="0" fontId="20" fillId="0" borderId="34" xfId="0" applyFont="1" applyBorder="1" applyAlignment="1">
      <alignment horizontal="center" vertical="top" wrapText="1"/>
    </xf>
    <xf numFmtId="0" fontId="20" fillId="0" borderId="35" xfId="0" applyFont="1" applyBorder="1" applyAlignment="1">
      <alignment horizontal="left" vertical="top" wrapText="1"/>
    </xf>
    <xf numFmtId="0" fontId="26" fillId="0" borderId="35" xfId="2" applyFont="1" applyFill="1" applyBorder="1" applyAlignment="1">
      <alignment horizontal="left" vertical="top" wrapText="1"/>
    </xf>
    <xf numFmtId="0" fontId="22" fillId="0" borderId="35" xfId="0" applyFont="1" applyBorder="1" applyAlignment="1">
      <alignment horizontal="left" vertical="top" wrapText="1"/>
    </xf>
    <xf numFmtId="0" fontId="22" fillId="0" borderId="25" xfId="0" applyFont="1" applyBorder="1" applyAlignment="1">
      <alignment horizontal="center" vertical="top" wrapText="1"/>
    </xf>
    <xf numFmtId="0" fontId="22" fillId="0" borderId="36" xfId="0" applyFont="1" applyBorder="1" applyAlignment="1">
      <alignment horizontal="left" vertical="top" wrapText="1"/>
    </xf>
    <xf numFmtId="44" fontId="12" fillId="0" borderId="31" xfId="0" applyNumberFormat="1" applyFont="1" applyBorder="1" applyAlignment="1">
      <alignment horizontal="center" vertical="center"/>
    </xf>
    <xf numFmtId="44" fontId="12" fillId="0" borderId="12" xfId="0" applyNumberFormat="1" applyFont="1" applyBorder="1" applyAlignment="1">
      <alignment horizontal="center" vertical="center"/>
    </xf>
    <xf numFmtId="0" fontId="11" fillId="0" borderId="0" xfId="0" applyFont="1" applyAlignment="1">
      <alignment horizontal="left" vertical="center"/>
    </xf>
    <xf numFmtId="0" fontId="11" fillId="0" borderId="0" xfId="0" applyFont="1" applyAlignment="1">
      <alignment horizontal="right" vertical="center" wrapText="1"/>
    </xf>
    <xf numFmtId="164" fontId="9" fillId="0" borderId="0" xfId="0" applyNumberFormat="1" applyFont="1" applyAlignment="1">
      <alignment horizontal="center" vertical="center"/>
    </xf>
    <xf numFmtId="0" fontId="27" fillId="16" borderId="40" xfId="0" applyFont="1" applyFill="1" applyBorder="1" applyAlignment="1">
      <alignment horizontal="center" vertical="center" wrapText="1"/>
    </xf>
    <xf numFmtId="0" fontId="28" fillId="16" borderId="27" xfId="0" applyFont="1" applyFill="1" applyBorder="1" applyAlignment="1">
      <alignment horizontal="center" vertical="center" wrapText="1"/>
    </xf>
    <xf numFmtId="0" fontId="28" fillId="16" borderId="26" xfId="0" applyFont="1" applyFill="1" applyBorder="1" applyAlignment="1">
      <alignment horizontal="center" vertical="center" wrapText="1"/>
    </xf>
    <xf numFmtId="0" fontId="29" fillId="0" borderId="0" xfId="0" applyFont="1" applyAlignment="1">
      <alignment vertical="center"/>
    </xf>
    <xf numFmtId="0" fontId="29" fillId="0" borderId="4" xfId="0" applyFont="1" applyBorder="1" applyAlignment="1">
      <alignment vertical="center" wrapText="1"/>
    </xf>
    <xf numFmtId="0" fontId="29" fillId="0" borderId="5" xfId="0" applyFont="1" applyBorder="1" applyAlignment="1">
      <alignment vertical="center"/>
    </xf>
    <xf numFmtId="0" fontId="29" fillId="0" borderId="6" xfId="0" applyFont="1" applyBorder="1" applyAlignment="1">
      <alignment vertical="center" wrapText="1"/>
    </xf>
    <xf numFmtId="0" fontId="29" fillId="0" borderId="2" xfId="0" applyFont="1" applyBorder="1" applyAlignment="1">
      <alignment vertical="center" wrapText="1"/>
    </xf>
    <xf numFmtId="0" fontId="29" fillId="0" borderId="38" xfId="0" applyFont="1" applyBorder="1" applyAlignment="1">
      <alignment vertical="center" wrapText="1"/>
    </xf>
    <xf numFmtId="0" fontId="29" fillId="0" borderId="39" xfId="0" applyFont="1" applyBorder="1" applyAlignment="1">
      <alignment vertical="center" wrapText="1"/>
    </xf>
    <xf numFmtId="0" fontId="29" fillId="0" borderId="0" xfId="0" applyFont="1" applyAlignment="1">
      <alignment vertical="center" wrapText="1"/>
    </xf>
    <xf numFmtId="0" fontId="29" fillId="0" borderId="3" xfId="0" applyFont="1" applyBorder="1" applyAlignment="1">
      <alignment vertical="center"/>
    </xf>
    <xf numFmtId="0" fontId="29" fillId="0" borderId="34" xfId="0" applyFont="1" applyBorder="1" applyAlignment="1">
      <alignment vertical="center" wrapText="1"/>
    </xf>
    <xf numFmtId="0" fontId="29" fillId="0" borderId="35" xfId="0" applyFont="1" applyBorder="1" applyAlignment="1">
      <alignment vertical="center" wrapText="1"/>
    </xf>
    <xf numFmtId="0" fontId="29" fillId="0" borderId="8" xfId="0" applyFont="1" applyBorder="1" applyAlignment="1">
      <alignment horizontal="right" vertical="center" wrapText="1"/>
    </xf>
    <xf numFmtId="0" fontId="29" fillId="0" borderId="7" xfId="0" applyFont="1" applyBorder="1" applyAlignment="1">
      <alignment horizontal="right" vertical="center" wrapText="1"/>
    </xf>
    <xf numFmtId="0" fontId="29" fillId="0" borderId="25" xfId="0" applyFont="1" applyBorder="1" applyAlignment="1">
      <alignment horizontal="right" vertical="center" wrapText="1"/>
    </xf>
    <xf numFmtId="0" fontId="3" fillId="12" borderId="11" xfId="0" applyFont="1" applyFill="1" applyBorder="1" applyAlignment="1">
      <alignment horizontal="center" wrapText="1"/>
    </xf>
    <xf numFmtId="0" fontId="11" fillId="12" borderId="46" xfId="0" applyFont="1" applyFill="1" applyBorder="1" applyAlignment="1">
      <alignment horizontal="center" wrapText="1"/>
    </xf>
    <xf numFmtId="0" fontId="14" fillId="0" borderId="0" xfId="0" applyFont="1" applyAlignment="1">
      <alignment horizontal="center"/>
    </xf>
    <xf numFmtId="0" fontId="11" fillId="0" borderId="0" xfId="0" applyFont="1" applyAlignment="1">
      <alignment vertical="center" wrapText="1"/>
    </xf>
    <xf numFmtId="0" fontId="3" fillId="9" borderId="67" xfId="0" applyFont="1" applyFill="1" applyBorder="1" applyAlignment="1">
      <alignment horizontal="center" vertical="center" wrapText="1"/>
    </xf>
    <xf numFmtId="0" fontId="10" fillId="0" borderId="50" xfId="0" applyFont="1" applyBorder="1"/>
    <xf numFmtId="0" fontId="10" fillId="0" borderId="68" xfId="0" applyFont="1" applyBorder="1"/>
    <xf numFmtId="0" fontId="29" fillId="0" borderId="9" xfId="0" applyFont="1" applyBorder="1" applyAlignment="1">
      <alignment horizontal="left" vertical="center" wrapText="1"/>
    </xf>
    <xf numFmtId="0" fontId="11" fillId="12" borderId="10" xfId="0" applyFont="1" applyFill="1" applyBorder="1" applyAlignment="1">
      <alignment horizontal="center" wrapText="1"/>
    </xf>
    <xf numFmtId="166" fontId="17" fillId="0" borderId="56" xfId="0" applyNumberFormat="1" applyFont="1" applyBorder="1"/>
    <xf numFmtId="166" fontId="17" fillId="0" borderId="57" xfId="0" applyNumberFormat="1" applyFont="1" applyBorder="1"/>
    <xf numFmtId="166" fontId="17" fillId="0" borderId="59" xfId="0" applyNumberFormat="1" applyFont="1" applyBorder="1"/>
    <xf numFmtId="0" fontId="3" fillId="11" borderId="62" xfId="0" applyFont="1" applyFill="1" applyBorder="1" applyAlignment="1">
      <alignment horizontal="center" vertical="center"/>
    </xf>
    <xf numFmtId="0" fontId="12" fillId="0" borderId="61" xfId="0" applyFont="1" applyBorder="1" applyAlignment="1">
      <alignment vertical="top" wrapText="1"/>
    </xf>
    <xf numFmtId="0" fontId="12" fillId="0" borderId="53" xfId="0" applyFont="1" applyBorder="1" applyAlignment="1">
      <alignment vertical="top" wrapText="1"/>
    </xf>
    <xf numFmtId="166" fontId="11" fillId="15" borderId="15" xfId="0" applyNumberFormat="1" applyFont="1" applyFill="1" applyBorder="1" applyAlignment="1">
      <alignment horizontal="center" vertical="center"/>
    </xf>
    <xf numFmtId="0" fontId="29" fillId="0" borderId="4" xfId="0" applyFont="1" applyBorder="1" applyAlignment="1">
      <alignment vertical="center"/>
    </xf>
    <xf numFmtId="0" fontId="29" fillId="0" borderId="4" xfId="0" applyFont="1" applyBorder="1" applyAlignment="1">
      <alignment horizontal="right" vertical="center" wrapText="1"/>
    </xf>
    <xf numFmtId="0" fontId="29" fillId="0" borderId="0" xfId="0" applyFont="1" applyAlignment="1">
      <alignment horizontal="right" vertical="center" wrapText="1"/>
    </xf>
    <xf numFmtId="0" fontId="29" fillId="0" borderId="0" xfId="0" applyFont="1" applyAlignment="1">
      <alignment horizontal="left" vertical="center" wrapText="1"/>
    </xf>
    <xf numFmtId="0" fontId="29" fillId="0" borderId="3" xfId="0" applyFont="1" applyBorder="1" applyAlignment="1">
      <alignment horizontal="right" vertical="center" wrapText="1"/>
    </xf>
    <xf numFmtId="0" fontId="29" fillId="0" borderId="4" xfId="0" applyFont="1" applyBorder="1" applyAlignment="1">
      <alignment horizontal="left" vertical="center" wrapText="1"/>
    </xf>
    <xf numFmtId="0" fontId="29" fillId="0" borderId="3" xfId="0" applyFont="1" applyBorder="1" applyAlignment="1">
      <alignment vertical="center" wrapText="1"/>
    </xf>
    <xf numFmtId="0" fontId="29" fillId="0" borderId="5" xfId="0" applyFont="1" applyBorder="1" applyAlignment="1">
      <alignment vertical="center" wrapText="1"/>
    </xf>
    <xf numFmtId="0" fontId="29" fillId="0" borderId="8" xfId="0" applyFont="1" applyBorder="1" applyAlignment="1">
      <alignment horizontal="left" vertical="center" wrapText="1"/>
    </xf>
    <xf numFmtId="0" fontId="29" fillId="0" borderId="43" xfId="0" applyFont="1" applyBorder="1" applyAlignment="1">
      <alignment vertical="center"/>
    </xf>
    <xf numFmtId="0" fontId="29" fillId="0" borderId="15" xfId="0" applyFont="1" applyBorder="1" applyAlignment="1">
      <alignment vertical="center"/>
    </xf>
    <xf numFmtId="0" fontId="29" fillId="0" borderId="15" xfId="0" applyFont="1" applyBorder="1" applyAlignment="1">
      <alignment horizontal="right" vertical="center" wrapText="1"/>
    </xf>
    <xf numFmtId="0" fontId="29" fillId="0" borderId="18" xfId="0" applyFont="1" applyBorder="1" applyAlignment="1">
      <alignment horizontal="right" vertical="center" wrapText="1"/>
    </xf>
    <xf numFmtId="167" fontId="11" fillId="14" borderId="14" xfId="0" applyNumberFormat="1" applyFont="1" applyFill="1" applyBorder="1" applyAlignment="1">
      <alignment horizontal="center" vertical="center" wrapText="1"/>
    </xf>
    <xf numFmtId="0" fontId="27" fillId="16" borderId="53" xfId="0" applyFont="1" applyFill="1" applyBorder="1" applyAlignment="1">
      <alignment horizontal="center" vertical="center" wrapText="1"/>
    </xf>
    <xf numFmtId="0" fontId="28" fillId="16" borderId="72" xfId="0" applyFont="1" applyFill="1" applyBorder="1" applyAlignment="1">
      <alignment horizontal="center" vertical="center" wrapText="1"/>
    </xf>
    <xf numFmtId="0" fontId="27" fillId="16" borderId="54" xfId="0" applyFont="1" applyFill="1" applyBorder="1" applyAlignment="1">
      <alignment horizontal="center" vertical="center" wrapText="1"/>
    </xf>
    <xf numFmtId="0" fontId="28" fillId="16" borderId="58"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8" fillId="16" borderId="64" xfId="0" applyFont="1" applyFill="1" applyBorder="1" applyAlignment="1">
      <alignment horizontal="center" vertical="center" wrapText="1"/>
    </xf>
    <xf numFmtId="164" fontId="9" fillId="5" borderId="20" xfId="0" applyNumberFormat="1" applyFont="1" applyFill="1" applyBorder="1" applyAlignment="1">
      <alignment horizontal="center" vertical="center"/>
    </xf>
    <xf numFmtId="0" fontId="27" fillId="16" borderId="73" xfId="0" applyFont="1" applyFill="1" applyBorder="1" applyAlignment="1">
      <alignment horizontal="center" vertical="center" wrapText="1"/>
    </xf>
    <xf numFmtId="0" fontId="28" fillId="16" borderId="74" xfId="0" applyFont="1" applyFill="1" applyBorder="1" applyAlignment="1">
      <alignment horizontal="center" vertical="center" wrapText="1"/>
    </xf>
    <xf numFmtId="0" fontId="29" fillId="0" borderId="47" xfId="0" applyFont="1" applyBorder="1" applyAlignment="1">
      <alignment vertical="center" wrapText="1"/>
    </xf>
    <xf numFmtId="0" fontId="29" fillId="0" borderId="48" xfId="0" applyFont="1" applyBorder="1" applyAlignment="1">
      <alignment vertical="center" wrapText="1"/>
    </xf>
    <xf numFmtId="0" fontId="29" fillId="0" borderId="75" xfId="0" applyFont="1" applyBorder="1" applyAlignment="1">
      <alignment horizontal="right" vertical="center" wrapText="1"/>
    </xf>
    <xf numFmtId="44" fontId="29" fillId="0" borderId="4" xfId="3" applyFont="1" applyBorder="1" applyAlignment="1">
      <alignment vertical="center" wrapText="1"/>
    </xf>
    <xf numFmtId="44" fontId="29" fillId="0" borderId="0" xfId="3" applyFont="1" applyBorder="1" applyAlignment="1">
      <alignment vertical="center" wrapText="1"/>
    </xf>
    <xf numFmtId="0" fontId="7" fillId="0" borderId="16" xfId="0" applyFont="1" applyBorder="1" applyAlignment="1">
      <alignment vertical="center"/>
    </xf>
    <xf numFmtId="0" fontId="7" fillId="0" borderId="17" xfId="0" applyFont="1" applyBorder="1" applyAlignment="1">
      <alignment vertical="center"/>
    </xf>
    <xf numFmtId="0" fontId="27" fillId="16" borderId="24" xfId="0" applyFont="1" applyFill="1" applyBorder="1" applyAlignment="1">
      <alignment horizontal="center" vertical="center" wrapText="1"/>
    </xf>
    <xf numFmtId="0" fontId="3" fillId="9" borderId="49" xfId="0" applyFont="1" applyFill="1" applyBorder="1" applyAlignment="1">
      <alignment horizontal="center" vertical="center" wrapText="1"/>
    </xf>
    <xf numFmtId="0" fontId="3" fillId="9" borderId="77" xfId="0" applyFont="1" applyFill="1" applyBorder="1" applyAlignment="1">
      <alignment horizontal="center" vertical="center" wrapText="1"/>
    </xf>
    <xf numFmtId="44" fontId="10" fillId="0" borderId="78" xfId="0" applyNumberFormat="1" applyFont="1" applyBorder="1"/>
    <xf numFmtId="44" fontId="10" fillId="0" borderId="79" xfId="0" applyNumberFormat="1" applyFont="1" applyBorder="1"/>
    <xf numFmtId="166" fontId="10" fillId="10" borderId="18" xfId="0" applyNumberFormat="1" applyFont="1" applyFill="1" applyBorder="1"/>
    <xf numFmtId="0" fontId="20" fillId="0" borderId="36" xfId="0" applyFont="1" applyBorder="1" applyAlignment="1">
      <alignment vertical="top" wrapText="1"/>
    </xf>
    <xf numFmtId="0" fontId="13" fillId="0" borderId="38" xfId="0" applyFont="1" applyBorder="1" applyAlignment="1">
      <alignment vertical="center" wrapText="1"/>
    </xf>
    <xf numFmtId="0" fontId="13" fillId="0" borderId="33" xfId="0" applyFont="1" applyBorder="1" applyAlignment="1">
      <alignment vertical="center" wrapText="1"/>
    </xf>
    <xf numFmtId="0" fontId="12" fillId="0" borderId="34" xfId="0" applyFont="1" applyBorder="1" applyAlignment="1">
      <alignment vertical="center" wrapText="1"/>
    </xf>
    <xf numFmtId="0" fontId="12" fillId="0" borderId="0" xfId="0" applyFont="1" applyAlignment="1">
      <alignment vertical="center" wrapText="1"/>
    </xf>
    <xf numFmtId="0" fontId="30" fillId="0" borderId="25" xfId="0" applyFont="1" applyBorder="1" applyAlignment="1">
      <alignment vertical="center" wrapText="1"/>
    </xf>
    <xf numFmtId="0" fontId="30" fillId="0" borderId="82" xfId="0" applyFont="1" applyBorder="1" applyAlignment="1">
      <alignment vertical="center" wrapText="1"/>
    </xf>
    <xf numFmtId="0" fontId="29" fillId="0" borderId="2" xfId="0" applyFont="1" applyBorder="1" applyAlignment="1">
      <alignment vertical="center"/>
    </xf>
    <xf numFmtId="0" fontId="11" fillId="0" borderId="0" xfId="0" applyFont="1" applyAlignment="1">
      <alignment horizontal="left" vertical="center" wrapText="1"/>
    </xf>
    <xf numFmtId="0" fontId="7" fillId="0" borderId="0" xfId="0" applyFont="1" applyAlignment="1">
      <alignment vertical="center"/>
    </xf>
    <xf numFmtId="0" fontId="1" fillId="0" borderId="0" xfId="0" applyFont="1" applyAlignment="1" applyProtection="1">
      <alignment vertical="center"/>
      <protection locked="0"/>
    </xf>
    <xf numFmtId="44" fontId="10" fillId="4" borderId="50" xfId="0" applyNumberFormat="1" applyFont="1" applyFill="1" applyBorder="1" applyProtection="1">
      <protection locked="0"/>
    </xf>
    <xf numFmtId="44" fontId="10" fillId="4" borderId="51" xfId="0" applyNumberFormat="1" applyFont="1" applyFill="1" applyBorder="1" applyProtection="1">
      <protection locked="0"/>
    </xf>
    <xf numFmtId="44" fontId="29" fillId="13" borderId="0" xfId="3" applyFont="1" applyFill="1" applyBorder="1" applyAlignment="1" applyProtection="1">
      <alignment horizontal="right" vertical="center" wrapText="1"/>
      <protection locked="0"/>
    </xf>
    <xf numFmtId="44" fontId="29" fillId="4" borderId="3" xfId="3" applyFont="1" applyFill="1" applyBorder="1" applyAlignment="1" applyProtection="1">
      <alignment vertical="center" wrapText="1"/>
      <protection locked="0"/>
    </xf>
    <xf numFmtId="44" fontId="29" fillId="13" borderId="3" xfId="3" applyFont="1" applyFill="1" applyBorder="1" applyAlignment="1" applyProtection="1">
      <alignment horizontal="right" vertical="center" wrapText="1"/>
      <protection locked="0"/>
    </xf>
    <xf numFmtId="44" fontId="29" fillId="4" borderId="0" xfId="3" applyFont="1" applyFill="1" applyBorder="1" applyAlignment="1" applyProtection="1">
      <alignment vertical="center" wrapText="1"/>
      <protection locked="0"/>
    </xf>
    <xf numFmtId="44" fontId="29" fillId="13" borderId="0" xfId="3" applyFont="1" applyFill="1" applyAlignment="1" applyProtection="1">
      <alignment horizontal="right" vertical="center" wrapText="1"/>
      <protection locked="0"/>
    </xf>
    <xf numFmtId="44" fontId="29" fillId="13" borderId="34" xfId="3" applyFont="1" applyFill="1" applyBorder="1" applyAlignment="1" applyProtection="1">
      <alignment horizontal="right" vertical="center" wrapText="1"/>
      <protection locked="0"/>
    </xf>
    <xf numFmtId="44" fontId="12" fillId="13" borderId="11" xfId="3" applyFont="1" applyFill="1" applyBorder="1" applyAlignment="1" applyProtection="1">
      <alignment vertical="center"/>
      <protection locked="0"/>
    </xf>
    <xf numFmtId="44" fontId="12" fillId="13" borderId="32" xfId="3" applyFont="1" applyFill="1" applyBorder="1" applyAlignment="1" applyProtection="1">
      <alignment vertical="center"/>
      <protection locked="0"/>
    </xf>
    <xf numFmtId="0" fontId="1" fillId="0" borderId="0" xfId="0" applyFont="1" applyAlignment="1">
      <alignment vertical="center"/>
    </xf>
    <xf numFmtId="0" fontId="7" fillId="0" borderId="0" xfId="0" applyFont="1"/>
    <xf numFmtId="167" fontId="11" fillId="14" borderId="20" xfId="0" applyNumberFormat="1" applyFont="1" applyFill="1" applyBorder="1" applyAlignment="1">
      <alignment horizontal="center" vertical="center" wrapText="1"/>
    </xf>
    <xf numFmtId="0" fontId="3" fillId="8" borderId="23" xfId="0" applyFont="1" applyFill="1" applyBorder="1" applyAlignment="1">
      <alignment horizontal="left" wrapText="1"/>
    </xf>
    <xf numFmtId="0" fontId="3" fillId="8" borderId="24" xfId="0" applyFont="1" applyFill="1" applyBorder="1" applyAlignment="1">
      <alignment horizontal="left" wrapText="1"/>
    </xf>
    <xf numFmtId="0" fontId="24" fillId="0" borderId="34" xfId="0" applyFont="1" applyBorder="1" applyAlignment="1">
      <alignment horizontal="left" vertical="top" wrapText="1"/>
    </xf>
    <xf numFmtId="0" fontId="24" fillId="0" borderId="35" xfId="0" applyFont="1" applyBorder="1" applyAlignment="1">
      <alignment horizontal="left" vertical="top" wrapText="1"/>
    </xf>
    <xf numFmtId="0" fontId="23" fillId="0" borderId="34" xfId="0" applyFont="1" applyBorder="1" applyAlignment="1">
      <alignment horizontal="left" vertical="center"/>
    </xf>
    <xf numFmtId="0" fontId="23" fillId="0" borderId="35" xfId="0" applyFont="1" applyBorder="1" applyAlignment="1">
      <alignment horizontal="left" vertical="center"/>
    </xf>
    <xf numFmtId="0" fontId="19" fillId="0" borderId="34" xfId="0" applyFont="1" applyBorder="1" applyAlignment="1">
      <alignment vertical="center"/>
    </xf>
    <xf numFmtId="0" fontId="19" fillId="0" borderId="35" xfId="0" applyFont="1" applyBorder="1" applyAlignment="1">
      <alignment vertical="center"/>
    </xf>
    <xf numFmtId="0" fontId="7" fillId="0" borderId="0" xfId="0" applyFont="1"/>
    <xf numFmtId="0" fontId="5" fillId="0" borderId="0" xfId="0" applyFont="1" applyAlignment="1">
      <alignment horizontal="center" vertical="center"/>
    </xf>
    <xf numFmtId="0" fontId="20" fillId="0" borderId="34" xfId="0" applyFont="1" applyBorder="1" applyAlignment="1">
      <alignment vertical="top" wrapText="1"/>
    </xf>
    <xf numFmtId="0" fontId="20" fillId="0" borderId="35" xfId="0" applyFont="1" applyBorder="1" applyAlignment="1">
      <alignment vertical="top" wrapText="1"/>
    </xf>
    <xf numFmtId="167" fontId="11" fillId="14" borderId="16" xfId="0" applyNumberFormat="1" applyFont="1" applyFill="1" applyBorder="1" applyAlignment="1">
      <alignment horizontal="center" vertical="center" wrapText="1"/>
    </xf>
    <xf numFmtId="167" fontId="11" fillId="14" borderId="20" xfId="0" applyNumberFormat="1" applyFont="1" applyFill="1" applyBorder="1" applyAlignment="1">
      <alignment horizontal="center" vertical="center" wrapText="1"/>
    </xf>
    <xf numFmtId="0" fontId="3" fillId="14" borderId="3" xfId="0" applyFont="1" applyFill="1" applyBorder="1" applyAlignment="1">
      <alignment horizontal="right" vertical="center" wrapText="1"/>
    </xf>
    <xf numFmtId="0" fontId="3" fillId="14" borderId="0" xfId="0" applyFont="1" applyFill="1" applyAlignment="1">
      <alignment horizontal="right" vertical="center" wrapText="1"/>
    </xf>
    <xf numFmtId="0" fontId="3" fillId="14" borderId="33" xfId="0" applyFont="1" applyFill="1" applyBorder="1" applyAlignment="1">
      <alignment horizontal="right" vertical="center" wrapText="1"/>
    </xf>
    <xf numFmtId="0" fontId="3" fillId="14" borderId="48" xfId="0" applyFont="1" applyFill="1" applyBorder="1" applyAlignment="1">
      <alignment horizontal="right" vertical="center" wrapText="1"/>
    </xf>
    <xf numFmtId="0" fontId="18" fillId="17" borderId="16" xfId="0" applyFont="1" applyFill="1" applyBorder="1" applyAlignment="1">
      <alignment horizontal="center"/>
    </xf>
    <xf numFmtId="0" fontId="18" fillId="17" borderId="17" xfId="0" applyFont="1" applyFill="1" applyBorder="1" applyAlignment="1">
      <alignment horizontal="center"/>
    </xf>
    <xf numFmtId="0" fontId="18" fillId="17" borderId="20" xfId="0" applyFont="1" applyFill="1" applyBorder="1" applyAlignment="1">
      <alignment horizontal="center"/>
    </xf>
    <xf numFmtId="0" fontId="3" fillId="11" borderId="43" xfId="0" applyFont="1" applyFill="1" applyBorder="1" applyAlignment="1">
      <alignment horizontal="center" vertical="center" wrapText="1"/>
    </xf>
    <xf numFmtId="0" fontId="3" fillId="11" borderId="15" xfId="0" applyFont="1" applyFill="1" applyBorder="1" applyAlignment="1">
      <alignment horizontal="center" vertical="center" wrapText="1"/>
    </xf>
    <xf numFmtId="0" fontId="3" fillId="11" borderId="52" xfId="0" applyFont="1" applyFill="1" applyBorder="1" applyAlignment="1">
      <alignment horizontal="center" vertical="center"/>
    </xf>
    <xf numFmtId="0" fontId="3" fillId="11" borderId="71" xfId="0" applyFont="1" applyFill="1" applyBorder="1" applyAlignment="1">
      <alignment horizontal="center" vertical="center"/>
    </xf>
    <xf numFmtId="0" fontId="12" fillId="0" borderId="1" xfId="0" applyFont="1" applyBorder="1" applyAlignment="1">
      <alignment horizontal="left" vertical="top" wrapText="1"/>
    </xf>
    <xf numFmtId="0" fontId="12" fillId="0" borderId="65" xfId="0" applyFont="1" applyBorder="1" applyAlignment="1">
      <alignment horizontal="left" vertical="top" wrapText="1"/>
    </xf>
    <xf numFmtId="0" fontId="12" fillId="0" borderId="55" xfId="0" applyFont="1" applyBorder="1" applyAlignment="1">
      <alignment horizontal="left" vertical="top" wrapText="1"/>
    </xf>
    <xf numFmtId="0" fontId="12" fillId="0" borderId="72" xfId="0" applyFont="1" applyBorder="1" applyAlignment="1">
      <alignment horizontal="left" vertical="top" wrapText="1"/>
    </xf>
    <xf numFmtId="0" fontId="3" fillId="11" borderId="16" xfId="0" applyFont="1" applyFill="1" applyBorder="1" applyAlignment="1">
      <alignment horizontal="center" vertical="center"/>
    </xf>
    <xf numFmtId="0" fontId="3" fillId="11" borderId="20" xfId="0" applyFont="1" applyFill="1" applyBorder="1" applyAlignment="1">
      <alignment horizontal="center" vertical="center"/>
    </xf>
    <xf numFmtId="0" fontId="3" fillId="11" borderId="28" xfId="0" applyFont="1" applyFill="1" applyBorder="1" applyAlignment="1">
      <alignment horizontal="center" vertical="center"/>
    </xf>
    <xf numFmtId="0" fontId="3" fillId="11" borderId="29" xfId="0" applyFont="1" applyFill="1" applyBorder="1" applyAlignment="1">
      <alignment horizontal="center" vertical="center"/>
    </xf>
    <xf numFmtId="0" fontId="3" fillId="11" borderId="30" xfId="0" applyFont="1" applyFill="1" applyBorder="1" applyAlignment="1">
      <alignment horizontal="center" vertical="center"/>
    </xf>
    <xf numFmtId="0" fontId="3" fillId="11" borderId="45" xfId="0" applyFont="1" applyFill="1" applyBorder="1" applyAlignment="1">
      <alignment horizontal="center" vertical="center"/>
    </xf>
    <xf numFmtId="167" fontId="11" fillId="14" borderId="17" xfId="0" applyNumberFormat="1" applyFont="1" applyFill="1" applyBorder="1" applyAlignment="1">
      <alignment horizontal="center" vertical="center" wrapText="1"/>
    </xf>
    <xf numFmtId="0" fontId="11" fillId="17" borderId="16" xfId="0" applyFont="1" applyFill="1" applyBorder="1" applyAlignment="1">
      <alignment horizontal="center" vertical="center" wrapText="1"/>
    </xf>
    <xf numFmtId="0" fontId="11" fillId="17" borderId="17" xfId="0" applyFont="1" applyFill="1" applyBorder="1" applyAlignment="1">
      <alignment horizontal="center" vertical="center" wrapText="1"/>
    </xf>
    <xf numFmtId="0" fontId="11" fillId="17" borderId="20" xfId="0" applyFont="1" applyFill="1" applyBorder="1" applyAlignment="1">
      <alignment horizontal="center" vertical="center" wrapText="1"/>
    </xf>
    <xf numFmtId="0" fontId="10" fillId="0" borderId="0" xfId="0" applyFont="1" applyAlignment="1">
      <alignment vertical="top" wrapText="1"/>
    </xf>
    <xf numFmtId="0" fontId="1" fillId="11" borderId="5" xfId="0" applyFont="1" applyFill="1" applyBorder="1" applyAlignment="1">
      <alignment horizontal="center" vertical="center"/>
    </xf>
    <xf numFmtId="0" fontId="1" fillId="11" borderId="2" xfId="0" applyFont="1" applyFill="1" applyBorder="1" applyAlignment="1">
      <alignment horizontal="center" vertical="center"/>
    </xf>
    <xf numFmtId="0" fontId="1" fillId="11" borderId="6" xfId="0" applyFont="1" applyFill="1" applyBorder="1" applyAlignment="1">
      <alignment horizontal="center" vertical="center"/>
    </xf>
    <xf numFmtId="0" fontId="11" fillId="5" borderId="16" xfId="0" applyFont="1" applyFill="1" applyBorder="1" applyAlignment="1">
      <alignment horizontal="right" vertical="center" wrapText="1"/>
    </xf>
    <xf numFmtId="0" fontId="11" fillId="5" borderId="17" xfId="0" applyFont="1" applyFill="1" applyBorder="1" applyAlignment="1">
      <alignment horizontal="right" vertical="center" wrapText="1"/>
    </xf>
    <xf numFmtId="0" fontId="11" fillId="5" borderId="20" xfId="0" applyFont="1" applyFill="1" applyBorder="1" applyAlignment="1">
      <alignment horizontal="right" vertical="center" wrapText="1"/>
    </xf>
    <xf numFmtId="167" fontId="11" fillId="5" borderId="16" xfId="0" applyNumberFormat="1" applyFont="1" applyFill="1" applyBorder="1" applyAlignment="1">
      <alignment horizontal="center" vertical="center" wrapText="1"/>
    </xf>
    <xf numFmtId="167" fontId="11" fillId="5" borderId="20" xfId="0" applyNumberFormat="1" applyFont="1" applyFill="1" applyBorder="1" applyAlignment="1">
      <alignment horizontal="center" vertical="center" wrapText="1"/>
    </xf>
    <xf numFmtId="167" fontId="11" fillId="14" borderId="44" xfId="0" applyNumberFormat="1" applyFont="1" applyFill="1" applyBorder="1" applyAlignment="1">
      <alignment horizontal="center" vertical="center" wrapText="1"/>
    </xf>
    <xf numFmtId="167" fontId="11" fillId="14" borderId="45" xfId="0" applyNumberFormat="1" applyFont="1" applyFill="1" applyBorder="1" applyAlignment="1">
      <alignment horizontal="center" vertical="center" wrapText="1"/>
    </xf>
    <xf numFmtId="0" fontId="3" fillId="0" borderId="5" xfId="0" applyFont="1" applyBorder="1" applyAlignment="1">
      <alignment vertical="center" wrapText="1"/>
    </xf>
    <xf numFmtId="0" fontId="3" fillId="0" borderId="2" xfId="0" applyFont="1" applyBorder="1" applyAlignment="1">
      <alignment vertical="center" wrapText="1"/>
    </xf>
    <xf numFmtId="0" fontId="3" fillId="0" borderId="6" xfId="0" applyFont="1" applyBorder="1" applyAlignment="1">
      <alignment vertical="center" wrapText="1"/>
    </xf>
    <xf numFmtId="0" fontId="3" fillId="0" borderId="4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8" xfId="0" applyFont="1" applyBorder="1" applyAlignment="1">
      <alignment horizontal="center" vertical="center" wrapText="1"/>
    </xf>
    <xf numFmtId="164" fontId="10" fillId="0" borderId="6" xfId="0" applyNumberFormat="1" applyFont="1" applyBorder="1" applyAlignment="1">
      <alignment horizontal="center" vertical="center"/>
    </xf>
    <xf numFmtId="164" fontId="10" fillId="0" borderId="4" xfId="0" applyNumberFormat="1" applyFont="1" applyBorder="1" applyAlignment="1">
      <alignment horizontal="center" vertical="center"/>
    </xf>
    <xf numFmtId="164" fontId="10" fillId="0" borderId="9" xfId="0" applyNumberFormat="1" applyFont="1" applyBorder="1" applyAlignment="1">
      <alignment horizontal="center" vertical="center"/>
    </xf>
    <xf numFmtId="0" fontId="2" fillId="0" borderId="3" xfId="0" applyFont="1" applyBorder="1" applyAlignment="1">
      <alignment vertical="top" wrapText="1"/>
    </xf>
    <xf numFmtId="0" fontId="2" fillId="0" borderId="0" xfId="0" applyFont="1" applyAlignment="1">
      <alignment vertical="top" wrapText="1"/>
    </xf>
    <xf numFmtId="0" fontId="2" fillId="0" borderId="4" xfId="0" applyFont="1" applyBorder="1" applyAlignment="1">
      <alignment vertical="top" wrapText="1"/>
    </xf>
    <xf numFmtId="0" fontId="2" fillId="0" borderId="7" xfId="0" applyFont="1" applyBorder="1" applyAlignment="1">
      <alignment vertical="top" wrapText="1"/>
    </xf>
    <xf numFmtId="0" fontId="2" fillId="0" borderId="8" xfId="0" applyFont="1" applyBorder="1" applyAlignment="1">
      <alignment vertical="top" wrapText="1"/>
    </xf>
    <xf numFmtId="0" fontId="2" fillId="0" borderId="9" xfId="0" applyFont="1" applyBorder="1" applyAlignment="1">
      <alignment vertical="top" wrapText="1"/>
    </xf>
    <xf numFmtId="167" fontId="11" fillId="5" borderId="0" xfId="0" applyNumberFormat="1" applyFont="1" applyFill="1" applyAlignment="1">
      <alignment horizontal="center" vertical="center" wrapText="1"/>
    </xf>
    <xf numFmtId="167" fontId="11" fillId="14" borderId="5" xfId="0" applyNumberFormat="1" applyFont="1" applyFill="1" applyBorder="1" applyAlignment="1">
      <alignment horizontal="center" vertical="center" wrapText="1"/>
    </xf>
    <xf numFmtId="167" fontId="11" fillId="14" borderId="6" xfId="0" applyNumberFormat="1" applyFont="1" applyFill="1" applyBorder="1" applyAlignment="1">
      <alignment horizontal="center" vertical="center" wrapText="1"/>
    </xf>
    <xf numFmtId="0" fontId="3" fillId="0" borderId="0" xfId="0" applyFont="1" applyAlignment="1">
      <alignment vertical="top" wrapText="1"/>
    </xf>
    <xf numFmtId="0" fontId="3" fillId="0" borderId="4" xfId="0" applyFont="1" applyBorder="1" applyAlignment="1">
      <alignment vertical="top" wrapText="1"/>
    </xf>
    <xf numFmtId="0" fontId="3" fillId="0" borderId="3" xfId="0" applyFont="1" applyBorder="1" applyAlignment="1">
      <alignment vertical="top" wrapText="1"/>
    </xf>
    <xf numFmtId="0" fontId="3" fillId="0" borderId="7" xfId="0" applyFont="1" applyBorder="1" applyAlignment="1">
      <alignment vertical="top" wrapText="1"/>
    </xf>
    <xf numFmtId="0" fontId="3" fillId="0" borderId="8" xfId="0" applyFont="1" applyBorder="1" applyAlignment="1">
      <alignment vertical="top" wrapText="1"/>
    </xf>
    <xf numFmtId="0" fontId="3" fillId="0" borderId="9" xfId="0" applyFont="1" applyBorder="1" applyAlignment="1">
      <alignment vertical="top" wrapText="1"/>
    </xf>
    <xf numFmtId="0" fontId="28" fillId="14" borderId="5" xfId="0" applyFont="1" applyFill="1" applyBorder="1" applyAlignment="1">
      <alignment horizontal="center" vertical="center" wrapText="1"/>
    </xf>
    <xf numFmtId="0" fontId="28" fillId="14" borderId="6"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28" fillId="14" borderId="41" xfId="0" applyFont="1" applyFill="1" applyBorder="1" applyAlignment="1">
      <alignment horizontal="center" vertical="center" wrapText="1"/>
    </xf>
    <xf numFmtId="0" fontId="28" fillId="14" borderId="42" xfId="0" applyFont="1" applyFill="1" applyBorder="1" applyAlignment="1">
      <alignment horizontal="center" vertical="center" wrapText="1"/>
    </xf>
    <xf numFmtId="0" fontId="28" fillId="14" borderId="2" xfId="0" applyFont="1" applyFill="1" applyBorder="1" applyAlignment="1">
      <alignment horizontal="center" vertical="center" wrapText="1"/>
    </xf>
    <xf numFmtId="0" fontId="1" fillId="3" borderId="5"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3" fillId="3" borderId="5"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43"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27" fillId="14" borderId="33" xfId="0" applyFont="1" applyFill="1" applyBorder="1" applyAlignment="1">
      <alignment horizontal="center" vertical="center" wrapText="1"/>
    </xf>
    <xf numFmtId="0" fontId="27" fillId="14" borderId="39" xfId="0" applyFont="1" applyFill="1" applyBorder="1" applyAlignment="1">
      <alignment horizontal="center" vertical="center" wrapText="1"/>
    </xf>
    <xf numFmtId="0" fontId="28" fillId="17" borderId="7" xfId="0" applyFont="1" applyFill="1" applyBorder="1" applyAlignment="1">
      <alignment horizontal="center" vertical="center" wrapText="1"/>
    </xf>
    <xf numFmtId="0" fontId="28" fillId="17" borderId="8" xfId="0" applyFont="1" applyFill="1" applyBorder="1" applyAlignment="1">
      <alignment horizontal="center" vertical="center" wrapText="1"/>
    </xf>
    <xf numFmtId="0" fontId="28" fillId="17" borderId="9" xfId="0" applyFont="1" applyFill="1" applyBorder="1" applyAlignment="1">
      <alignment horizontal="center" vertical="center" wrapText="1"/>
    </xf>
    <xf numFmtId="0" fontId="13" fillId="14" borderId="7" xfId="0" applyFont="1" applyFill="1" applyBorder="1" applyAlignment="1">
      <alignment horizontal="right" vertical="center" wrapText="1"/>
    </xf>
    <xf numFmtId="0" fontId="13" fillId="14" borderId="8" xfId="0" applyFont="1" applyFill="1" applyBorder="1" applyAlignment="1">
      <alignment horizontal="right" vertical="center" wrapText="1"/>
    </xf>
    <xf numFmtId="3" fontId="9" fillId="0" borderId="80"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3" fontId="9" fillId="0" borderId="83" xfId="0" applyNumberFormat="1" applyFont="1" applyBorder="1" applyAlignment="1">
      <alignment horizontal="center" vertical="center" wrapText="1"/>
    </xf>
    <xf numFmtId="0" fontId="9" fillId="0" borderId="81"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60" xfId="0" applyFont="1" applyBorder="1" applyAlignment="1">
      <alignment horizontal="center" vertical="center" wrapText="1"/>
    </xf>
    <xf numFmtId="0" fontId="13" fillId="14" borderId="3" xfId="0" applyFont="1" applyFill="1" applyBorder="1" applyAlignment="1">
      <alignment horizontal="right" vertical="center" wrapText="1"/>
    </xf>
    <xf numFmtId="0" fontId="13" fillId="14" borderId="0" xfId="0" applyFont="1" applyFill="1" applyAlignment="1">
      <alignment horizontal="right" vertical="center" wrapText="1"/>
    </xf>
    <xf numFmtId="0" fontId="28" fillId="14" borderId="9" xfId="0" applyFont="1" applyFill="1" applyBorder="1" applyAlignment="1">
      <alignment horizontal="center" vertical="center" wrapText="1"/>
    </xf>
    <xf numFmtId="14" fontId="14" fillId="4" borderId="17" xfId="0" applyNumberFormat="1" applyFont="1" applyFill="1" applyBorder="1" applyAlignment="1" applyProtection="1">
      <alignment horizontal="center"/>
      <protection locked="0"/>
    </xf>
    <xf numFmtId="0" fontId="14" fillId="4" borderId="17" xfId="0" applyFont="1" applyFill="1" applyBorder="1" applyAlignment="1" applyProtection="1">
      <alignment horizontal="center"/>
      <protection locked="0"/>
    </xf>
    <xf numFmtId="0" fontId="14" fillId="4" borderId="20" xfId="0" applyFont="1" applyFill="1" applyBorder="1" applyAlignment="1" applyProtection="1">
      <alignment horizontal="center"/>
      <protection locked="0"/>
    </xf>
    <xf numFmtId="44" fontId="7" fillId="0" borderId="17" xfId="3" applyFont="1" applyBorder="1" applyAlignment="1">
      <alignment vertical="center"/>
    </xf>
    <xf numFmtId="44" fontId="7" fillId="0" borderId="20" xfId="3" applyFont="1" applyBorder="1" applyAlignment="1">
      <alignment vertical="center"/>
    </xf>
    <xf numFmtId="0" fontId="3" fillId="9" borderId="66" xfId="0" applyFont="1" applyFill="1" applyBorder="1" applyAlignment="1">
      <alignment horizontal="center" vertical="center" wrapText="1"/>
    </xf>
    <xf numFmtId="0" fontId="3" fillId="9" borderId="69" xfId="0" applyFont="1" applyFill="1" applyBorder="1" applyAlignment="1">
      <alignment horizontal="center" vertical="center" wrapText="1"/>
    </xf>
    <xf numFmtId="0" fontId="3" fillId="9" borderId="70" xfId="0" applyFont="1" applyFill="1" applyBorder="1" applyAlignment="1">
      <alignment horizontal="center" vertical="center" wrapText="1"/>
    </xf>
    <xf numFmtId="0" fontId="9" fillId="5" borderId="66" xfId="0" applyFont="1" applyFill="1" applyBorder="1" applyAlignment="1">
      <alignment horizontal="right"/>
    </xf>
    <xf numFmtId="0" fontId="9" fillId="5" borderId="76" xfId="0" applyFont="1" applyFill="1" applyBorder="1" applyAlignment="1">
      <alignment horizontal="right"/>
    </xf>
    <xf numFmtId="0" fontId="13" fillId="14" borderId="5" xfId="0" applyFont="1" applyFill="1" applyBorder="1" applyAlignment="1">
      <alignment horizontal="center" vertical="center" wrapText="1"/>
    </xf>
    <xf numFmtId="0" fontId="13" fillId="14" borderId="2" xfId="0" applyFont="1" applyFill="1" applyBorder="1" applyAlignment="1">
      <alignment horizontal="center" vertical="center" wrapText="1"/>
    </xf>
    <xf numFmtId="0" fontId="13" fillId="14" borderId="3" xfId="0" applyFont="1" applyFill="1" applyBorder="1" applyAlignment="1">
      <alignment horizontal="center" vertical="center" wrapText="1"/>
    </xf>
    <xf numFmtId="0" fontId="13" fillId="14" borderId="0" xfId="0" applyFont="1" applyFill="1" applyAlignment="1">
      <alignment horizontal="center" vertical="center" wrapText="1"/>
    </xf>
    <xf numFmtId="0" fontId="3" fillId="3" borderId="3"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27" fillId="14" borderId="5" xfId="0" applyFont="1" applyFill="1" applyBorder="1" applyAlignment="1">
      <alignment horizontal="center" vertical="center" wrapText="1"/>
    </xf>
    <xf numFmtId="0" fontId="27" fillId="14" borderId="6" xfId="0" applyFont="1" applyFill="1" applyBorder="1" applyAlignment="1">
      <alignment horizontal="center" vertical="center" wrapText="1"/>
    </xf>
    <xf numFmtId="0" fontId="19" fillId="0" borderId="3" xfId="0" applyFont="1" applyBorder="1" applyAlignment="1">
      <alignment horizontal="left" vertical="center" wrapText="1"/>
    </xf>
    <xf numFmtId="0" fontId="19" fillId="0" borderId="0" xfId="0" applyFont="1" applyAlignment="1">
      <alignment horizontal="left" vertical="center" wrapText="1"/>
    </xf>
    <xf numFmtId="0" fontId="19" fillId="0" borderId="4" xfId="0" applyFont="1" applyBorder="1" applyAlignment="1">
      <alignment horizontal="left"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7" fillId="0" borderId="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20" fillId="0" borderId="3" xfId="0" applyFont="1" applyBorder="1" applyAlignment="1">
      <alignment horizontal="left" vertical="center" wrapText="1"/>
    </xf>
    <xf numFmtId="0" fontId="20" fillId="0" borderId="0" xfId="0" applyFont="1" applyAlignment="1">
      <alignment horizontal="left" vertical="center" wrapText="1"/>
    </xf>
    <xf numFmtId="0" fontId="20" fillId="0" borderId="4" xfId="0" applyFont="1" applyBorder="1" applyAlignment="1">
      <alignment horizontal="left" vertical="center" wrapText="1"/>
    </xf>
    <xf numFmtId="0" fontId="20" fillId="0" borderId="3" xfId="0" applyFont="1" applyBorder="1" applyAlignment="1">
      <alignment horizontal="center" vertical="center" wrapText="1"/>
    </xf>
    <xf numFmtId="0" fontId="20" fillId="0" borderId="0" xfId="0" applyFont="1" applyAlignment="1">
      <alignment horizontal="center" vertical="center" wrapText="1"/>
    </xf>
    <xf numFmtId="0" fontId="20" fillId="0" borderId="4" xfId="0" applyFont="1" applyBorder="1" applyAlignment="1">
      <alignment horizontal="center" vertical="center" wrapText="1"/>
    </xf>
  </cellXfs>
  <cellStyles count="4">
    <cellStyle name="Currency" xfId="3" builtinId="4"/>
    <cellStyle name="Currency 2" xfId="1" xr:uid="{B219286E-21A3-42F7-A993-BE588A8B17A5}"/>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608239</xdr:colOff>
      <xdr:row>0</xdr:row>
      <xdr:rowOff>852261</xdr:rowOff>
    </xdr:to>
    <xdr:pic>
      <xdr:nvPicPr>
        <xdr:cNvPr id="2" name="Picture 1">
          <a:extLst>
            <a:ext uri="{FF2B5EF4-FFF2-40B4-BE49-F238E27FC236}">
              <a16:creationId xmlns:a16="http://schemas.microsoft.com/office/drawing/2014/main" id="{1256A609-8EE5-4350-A5F6-0DD303E5C7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0"/>
          <a:ext cx="884464" cy="8109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883194</xdr:colOff>
      <xdr:row>0</xdr:row>
      <xdr:rowOff>847816</xdr:rowOff>
    </xdr:to>
    <xdr:pic>
      <xdr:nvPicPr>
        <xdr:cNvPr id="2" name="Picture 1">
          <a:extLst>
            <a:ext uri="{FF2B5EF4-FFF2-40B4-BE49-F238E27FC236}">
              <a16:creationId xmlns:a16="http://schemas.microsoft.com/office/drawing/2014/main" id="{1429F20C-14FC-42BA-8F3F-9A5C7F5143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0"/>
          <a:ext cx="884464" cy="8490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884464</xdr:colOff>
      <xdr:row>0</xdr:row>
      <xdr:rowOff>849086</xdr:rowOff>
    </xdr:to>
    <xdr:pic>
      <xdr:nvPicPr>
        <xdr:cNvPr id="2" name="Picture 1">
          <a:extLst>
            <a:ext uri="{FF2B5EF4-FFF2-40B4-BE49-F238E27FC236}">
              <a16:creationId xmlns:a16="http://schemas.microsoft.com/office/drawing/2014/main" id="{9D949889-3525-4B11-B650-4E90899A96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0"/>
          <a:ext cx="884464" cy="8490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ls.gov/cpi/tables/supplemental-files/home.ht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11CEA-F442-438B-9B21-3B177C8E6AD4}">
  <dimension ref="B1:H36"/>
  <sheetViews>
    <sheetView showGridLines="0" zoomScale="85" zoomScaleNormal="85" zoomScaleSheetLayoutView="90" workbookViewId="0">
      <selection activeCell="C1" sqref="C1"/>
    </sheetView>
  </sheetViews>
  <sheetFormatPr defaultColWidth="9.109375" defaultRowHeight="14.4" x14ac:dyDescent="0.3"/>
  <cols>
    <col min="1" max="1" width="3.44140625" style="24" customWidth="1"/>
    <col min="2" max="2" width="4.109375" style="24" customWidth="1"/>
    <col min="3" max="3" width="141.44140625" style="24" customWidth="1"/>
    <col min="4" max="4" width="166.44140625" style="24" customWidth="1"/>
    <col min="5" max="16384" width="9.109375" style="24"/>
  </cols>
  <sheetData>
    <row r="1" spans="2:8" ht="73.5" customHeight="1" x14ac:dyDescent="0.3"/>
    <row r="2" spans="2:8" ht="17.399999999999999" x14ac:dyDescent="0.3">
      <c r="B2" s="148" t="s">
        <v>0</v>
      </c>
      <c r="C2" s="148"/>
    </row>
    <row r="3" spans="2:8" customFormat="1" ht="17.399999999999999" x14ac:dyDescent="0.3">
      <c r="B3" s="148" t="s">
        <v>1</v>
      </c>
      <c r="C3" s="148"/>
    </row>
    <row r="4" spans="2:8" customFormat="1" ht="17.399999999999999" x14ac:dyDescent="0.3">
      <c r="B4" s="138" t="s">
        <v>2</v>
      </c>
      <c r="C4" s="138"/>
    </row>
    <row r="5" spans="2:8" customFormat="1" ht="18" x14ac:dyDescent="0.35">
      <c r="B5" s="137" t="s">
        <v>3</v>
      </c>
      <c r="C5" s="1"/>
    </row>
    <row r="6" spans="2:8" customFormat="1" ht="17.399999999999999" x14ac:dyDescent="0.3">
      <c r="B6" s="148" t="s">
        <v>4</v>
      </c>
      <c r="C6" s="148"/>
    </row>
    <row r="7" spans="2:8" customFormat="1" ht="18" x14ac:dyDescent="0.35">
      <c r="B7" s="125" t="s">
        <v>5</v>
      </c>
      <c r="C7" s="1"/>
    </row>
    <row r="8" spans="2:8" customFormat="1" ht="15" thickBot="1" x14ac:dyDescent="0.35">
      <c r="B8" s="149"/>
      <c r="C8" s="149"/>
    </row>
    <row r="9" spans="2:8" ht="16.2" thickBot="1" x14ac:dyDescent="0.35">
      <c r="B9" s="140" t="s">
        <v>6</v>
      </c>
      <c r="C9" s="141"/>
      <c r="D9" s="25"/>
      <c r="E9" s="25"/>
      <c r="F9" s="25"/>
      <c r="G9" s="25"/>
      <c r="H9" s="25"/>
    </row>
    <row r="10" spans="2:8" ht="77.25" customHeight="1" x14ac:dyDescent="0.3">
      <c r="B10" s="150" t="s">
        <v>7</v>
      </c>
      <c r="C10" s="151"/>
      <c r="D10" s="25"/>
      <c r="E10" s="25"/>
      <c r="F10" s="25"/>
      <c r="G10" s="25"/>
      <c r="H10" s="25"/>
    </row>
    <row r="11" spans="2:8" x14ac:dyDescent="0.3">
      <c r="B11" s="26">
        <v>1</v>
      </c>
      <c r="C11" s="27" t="s">
        <v>8</v>
      </c>
      <c r="D11" s="28"/>
      <c r="E11" s="25"/>
      <c r="F11" s="25"/>
      <c r="G11" s="25"/>
      <c r="H11" s="25"/>
    </row>
    <row r="12" spans="2:8" x14ac:dyDescent="0.3">
      <c r="B12" s="26">
        <v>2</v>
      </c>
      <c r="C12" s="27" t="s">
        <v>9</v>
      </c>
      <c r="D12" s="28"/>
      <c r="E12" s="25"/>
      <c r="F12" s="25"/>
      <c r="G12" s="25"/>
      <c r="H12" s="25"/>
    </row>
    <row r="13" spans="2:8" x14ac:dyDescent="0.3">
      <c r="B13" s="26">
        <v>3</v>
      </c>
      <c r="C13" s="27" t="s">
        <v>10</v>
      </c>
      <c r="D13" s="28"/>
      <c r="E13" s="25"/>
      <c r="F13" s="25"/>
      <c r="G13" s="25"/>
      <c r="H13" s="25"/>
    </row>
    <row r="14" spans="2:8" x14ac:dyDescent="0.3">
      <c r="B14" s="26">
        <v>4</v>
      </c>
      <c r="C14" s="27" t="s">
        <v>11</v>
      </c>
      <c r="D14" s="28"/>
      <c r="E14" s="25"/>
      <c r="F14" s="25"/>
      <c r="G14" s="25"/>
      <c r="H14" s="25"/>
    </row>
    <row r="15" spans="2:8" ht="27.6" x14ac:dyDescent="0.3">
      <c r="B15" s="29">
        <v>5</v>
      </c>
      <c r="C15" s="116" t="s">
        <v>12</v>
      </c>
    </row>
    <row r="16" spans="2:8" ht="15" thickBot="1" x14ac:dyDescent="0.35"/>
    <row r="17" spans="2:3" ht="16.2" thickBot="1" x14ac:dyDescent="0.35">
      <c r="B17" s="140" t="s">
        <v>13</v>
      </c>
      <c r="C17" s="141"/>
    </row>
    <row r="18" spans="2:3" x14ac:dyDescent="0.25">
      <c r="B18" s="30"/>
      <c r="C18" s="31"/>
    </row>
    <row r="19" spans="2:3" x14ac:dyDescent="0.3">
      <c r="B19" s="142" t="s">
        <v>14</v>
      </c>
      <c r="C19" s="143"/>
    </row>
    <row r="20" spans="2:3" x14ac:dyDescent="0.3">
      <c r="B20" s="142"/>
      <c r="C20" s="143"/>
    </row>
    <row r="21" spans="2:3" x14ac:dyDescent="0.3">
      <c r="B21" s="142"/>
      <c r="C21" s="143"/>
    </row>
    <row r="22" spans="2:3" x14ac:dyDescent="0.3">
      <c r="B22" s="144" t="s">
        <v>15</v>
      </c>
      <c r="C22" s="145"/>
    </row>
    <row r="23" spans="2:3" x14ac:dyDescent="0.25">
      <c r="B23" s="32" t="s">
        <v>16</v>
      </c>
      <c r="C23" s="33"/>
    </row>
    <row r="24" spans="2:3" x14ac:dyDescent="0.25">
      <c r="B24" s="32" t="s">
        <v>17</v>
      </c>
      <c r="C24" s="33"/>
    </row>
    <row r="25" spans="2:3" x14ac:dyDescent="0.25">
      <c r="B25" s="32" t="s">
        <v>18</v>
      </c>
      <c r="C25" s="33"/>
    </row>
    <row r="26" spans="2:3" x14ac:dyDescent="0.25">
      <c r="B26" s="32" t="s">
        <v>19</v>
      </c>
      <c r="C26" s="33"/>
    </row>
    <row r="27" spans="2:3" x14ac:dyDescent="0.25">
      <c r="B27" s="32" t="s">
        <v>20</v>
      </c>
      <c r="C27" s="33"/>
    </row>
    <row r="28" spans="2:3" x14ac:dyDescent="0.3">
      <c r="B28" s="34" t="s">
        <v>21</v>
      </c>
      <c r="C28" s="35"/>
    </row>
    <row r="29" spans="2:3" x14ac:dyDescent="0.3">
      <c r="B29" s="146" t="s">
        <v>22</v>
      </c>
      <c r="C29" s="147"/>
    </row>
    <row r="30" spans="2:3" x14ac:dyDescent="0.3">
      <c r="B30" s="36">
        <v>1</v>
      </c>
      <c r="C30" s="37" t="s">
        <v>23</v>
      </c>
    </row>
    <row r="31" spans="2:3" x14ac:dyDescent="0.3">
      <c r="B31" s="36"/>
      <c r="C31" s="38" t="s">
        <v>24</v>
      </c>
    </row>
    <row r="32" spans="2:3" ht="41.4" x14ac:dyDescent="0.3">
      <c r="B32" s="36">
        <v>2</v>
      </c>
      <c r="C32" s="37" t="s">
        <v>25</v>
      </c>
    </row>
    <row r="33" spans="2:3" x14ac:dyDescent="0.3">
      <c r="B33" s="36">
        <v>3</v>
      </c>
      <c r="C33" s="37" t="s">
        <v>26</v>
      </c>
    </row>
    <row r="34" spans="2:3" x14ac:dyDescent="0.3">
      <c r="B34" s="36">
        <v>4</v>
      </c>
      <c r="C34" s="39" t="s">
        <v>27</v>
      </c>
    </row>
    <row r="35" spans="2:3" ht="27.6" x14ac:dyDescent="0.3">
      <c r="B35" s="36">
        <v>5</v>
      </c>
      <c r="C35" s="37" t="s">
        <v>28</v>
      </c>
    </row>
    <row r="36" spans="2:3" ht="15" thickBot="1" x14ac:dyDescent="0.35">
      <c r="B36" s="40">
        <v>6</v>
      </c>
      <c r="C36" s="41" t="s">
        <v>29</v>
      </c>
    </row>
  </sheetData>
  <sheetProtection algorithmName="SHA-512" hashValue="JfbJ4wVmu6KZvC5+D4QpYgkBryc+wjijXUPLplsyOZHv2tv7Egh6v3jcl3i7DPYaewMyX/g+QpCkNXbxoOf+FQ==" saltValue="3S0ixxuj5FULIH2CUUax5Q==" spinCount="100000" sheet="1" objects="1" scenarios="1"/>
  <mergeCells count="10">
    <mergeCell ref="B17:C17"/>
    <mergeCell ref="B19:C21"/>
    <mergeCell ref="B22:C22"/>
    <mergeCell ref="B29:C29"/>
    <mergeCell ref="B2:C2"/>
    <mergeCell ref="B3:C3"/>
    <mergeCell ref="B6:C6"/>
    <mergeCell ref="B8:C8"/>
    <mergeCell ref="B9:C9"/>
    <mergeCell ref="B10:C10"/>
  </mergeCells>
  <hyperlinks>
    <hyperlink ref="C31" r:id="rId1" xr:uid="{E218C14D-C592-4D5E-B48E-86C891EDA568}"/>
  </hyperlinks>
  <pageMargins left="0.7" right="0.7" top="0.75" bottom="0.75" header="0.3" footer="0.3"/>
  <pageSetup scale="41"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61F6B-051E-4C5B-9395-A63CD3A6EDC8}">
  <sheetPr>
    <pageSetUpPr fitToPage="1"/>
  </sheetPr>
  <dimension ref="B1:AH246"/>
  <sheetViews>
    <sheetView showGridLines="0" tabSelected="1" topLeftCell="U62" zoomScaleNormal="100" workbookViewId="0">
      <selection activeCell="D14" sqref="D14:G14"/>
    </sheetView>
  </sheetViews>
  <sheetFormatPr defaultColWidth="8.44140625" defaultRowHeight="14.4" x14ac:dyDescent="0.3"/>
  <cols>
    <col min="1" max="1" width="3.44140625" customWidth="1"/>
    <col min="2" max="2" width="57.109375" style="3" customWidth="1"/>
    <col min="3" max="3" width="36.88671875" style="3" customWidth="1"/>
    <col min="4" max="4" width="33.44140625" style="3" customWidth="1"/>
    <col min="5" max="5" width="17.88671875" customWidth="1"/>
    <col min="6" max="6" width="22.109375" customWidth="1"/>
    <col min="7" max="7" width="17.44140625" customWidth="1"/>
    <col min="8" max="8" width="25" customWidth="1"/>
    <col min="9" max="9" width="19.88671875" customWidth="1"/>
    <col min="10" max="10" width="25.88671875" style="2" customWidth="1"/>
    <col min="11" max="11" width="18.88671875" style="2" customWidth="1"/>
    <col min="12" max="12" width="24.44140625" style="2" customWidth="1"/>
    <col min="13" max="13" width="13.44140625" style="2" customWidth="1"/>
    <col min="14" max="14" width="25" style="2" customWidth="1"/>
    <col min="15" max="15" width="17.88671875" style="2" customWidth="1"/>
    <col min="16" max="16" width="24.44140625" style="2" customWidth="1"/>
    <col min="17" max="17" width="15.44140625" style="2" customWidth="1"/>
    <col min="18" max="18" width="25.44140625" style="2" customWidth="1"/>
    <col min="19" max="19" width="18.109375" style="2" customWidth="1"/>
    <col min="20" max="20" width="25.44140625" style="2" customWidth="1"/>
    <col min="21" max="21" width="18.109375" style="2" customWidth="1"/>
    <col min="22" max="22" width="24.44140625" style="2" customWidth="1"/>
    <col min="23" max="23" width="20.44140625" style="2" customWidth="1"/>
    <col min="24" max="24" width="24.109375" style="2" customWidth="1"/>
    <col min="25" max="25" width="18.88671875" style="2" customWidth="1"/>
    <col min="26" max="26" width="26.44140625" style="2" customWidth="1"/>
    <col min="27" max="27" width="32.88671875" style="2" customWidth="1"/>
    <col min="28" max="28" width="22" style="2" bestFit="1" customWidth="1"/>
    <col min="29" max="29" width="29.44140625" style="2" bestFit="1" customWidth="1"/>
    <col min="30" max="30" width="18.44140625" customWidth="1"/>
    <col min="31" max="31" width="22" bestFit="1" customWidth="1"/>
    <col min="32" max="32" width="29.44140625" bestFit="1" customWidth="1"/>
    <col min="33" max="34" width="18.44140625" customWidth="1"/>
    <col min="35" max="84" width="9.109375" customWidth="1"/>
  </cols>
  <sheetData>
    <row r="1" spans="2:29" s="24" customFormat="1" ht="73.5" customHeight="1" x14ac:dyDescent="0.3"/>
    <row r="2" spans="2:29" s="24" customFormat="1" ht="17.399999999999999" x14ac:dyDescent="0.3">
      <c r="B2" s="148" t="s">
        <v>0</v>
      </c>
      <c r="C2" s="148"/>
    </row>
    <row r="3" spans="2:29" ht="17.399999999999999" x14ac:dyDescent="0.3">
      <c r="B3" s="148" t="s">
        <v>1</v>
      </c>
      <c r="C3" s="148"/>
      <c r="D3"/>
      <c r="J3"/>
      <c r="K3"/>
      <c r="L3"/>
      <c r="M3"/>
      <c r="N3"/>
      <c r="O3"/>
      <c r="P3"/>
      <c r="Q3"/>
      <c r="R3"/>
      <c r="S3"/>
      <c r="T3"/>
      <c r="U3"/>
      <c r="V3"/>
      <c r="W3"/>
      <c r="X3"/>
      <c r="Y3"/>
      <c r="Z3"/>
      <c r="AA3"/>
      <c r="AB3"/>
      <c r="AC3"/>
    </row>
    <row r="4" spans="2:29" ht="17.399999999999999" x14ac:dyDescent="0.3">
      <c r="B4" s="138" t="s">
        <v>2</v>
      </c>
      <c r="C4" s="138"/>
      <c r="D4"/>
      <c r="J4"/>
      <c r="K4"/>
      <c r="L4"/>
      <c r="M4"/>
      <c r="N4"/>
      <c r="O4"/>
      <c r="P4"/>
      <c r="Q4"/>
      <c r="R4"/>
      <c r="S4"/>
      <c r="T4"/>
      <c r="U4"/>
      <c r="V4"/>
      <c r="W4"/>
      <c r="X4"/>
      <c r="Y4"/>
      <c r="Z4"/>
      <c r="AA4"/>
      <c r="AB4"/>
      <c r="AC4"/>
    </row>
    <row r="5" spans="2:29" ht="18" x14ac:dyDescent="0.35">
      <c r="B5" s="137" t="s">
        <v>3</v>
      </c>
      <c r="C5" s="1"/>
      <c r="D5"/>
      <c r="J5"/>
      <c r="K5"/>
      <c r="L5"/>
      <c r="M5"/>
      <c r="N5"/>
      <c r="O5"/>
      <c r="P5"/>
      <c r="Q5"/>
      <c r="R5"/>
      <c r="S5"/>
      <c r="T5"/>
      <c r="U5"/>
      <c r="V5"/>
      <c r="W5"/>
      <c r="X5"/>
      <c r="Y5"/>
      <c r="Z5"/>
      <c r="AA5"/>
      <c r="AB5"/>
      <c r="AC5"/>
    </row>
    <row r="6" spans="2:29" ht="17.399999999999999" x14ac:dyDescent="0.3">
      <c r="B6" s="148" t="s">
        <v>4</v>
      </c>
      <c r="C6" s="148"/>
      <c r="D6"/>
      <c r="J6"/>
      <c r="K6"/>
      <c r="L6"/>
      <c r="M6"/>
      <c r="N6"/>
      <c r="O6"/>
      <c r="P6"/>
      <c r="Q6"/>
      <c r="R6"/>
      <c r="S6"/>
      <c r="T6"/>
      <c r="U6"/>
      <c r="V6"/>
      <c r="W6"/>
      <c r="X6"/>
      <c r="Y6"/>
      <c r="Z6"/>
      <c r="AA6"/>
      <c r="AB6"/>
      <c r="AC6"/>
    </row>
    <row r="7" spans="2:29" ht="18" x14ac:dyDescent="0.35">
      <c r="B7" s="125" t="s">
        <v>5</v>
      </c>
      <c r="C7" s="1"/>
      <c r="D7"/>
      <c r="J7"/>
      <c r="K7"/>
      <c r="L7"/>
      <c r="M7"/>
      <c r="N7"/>
      <c r="O7"/>
      <c r="P7"/>
      <c r="Q7"/>
      <c r="R7"/>
      <c r="S7"/>
      <c r="T7"/>
      <c r="U7"/>
      <c r="V7"/>
      <c r="W7"/>
      <c r="X7"/>
      <c r="Y7"/>
      <c r="Z7"/>
      <c r="AA7"/>
      <c r="AB7"/>
      <c r="AC7"/>
    </row>
    <row r="8" spans="2:29" s="2" customFormat="1" ht="18.75" customHeight="1" x14ac:dyDescent="0.35">
      <c r="B8" s="126" t="s">
        <v>30</v>
      </c>
      <c r="C8" s="1"/>
      <c r="D8" s="1"/>
      <c r="E8" s="1"/>
      <c r="F8" s="1"/>
      <c r="G8" s="1"/>
      <c r="H8" s="1"/>
      <c r="I8" s="1"/>
      <c r="J8" s="1"/>
      <c r="K8" s="1"/>
      <c r="L8" s="1"/>
      <c r="M8" s="1"/>
      <c r="N8" s="1"/>
      <c r="O8"/>
      <c r="P8"/>
      <c r="Q8"/>
      <c r="R8"/>
      <c r="S8"/>
      <c r="T8"/>
      <c r="U8"/>
      <c r="V8"/>
      <c r="W8"/>
      <c r="X8"/>
      <c r="Y8"/>
      <c r="Z8"/>
      <c r="AA8"/>
      <c r="AB8"/>
      <c r="AC8"/>
    </row>
    <row r="9" spans="2:29" ht="18" customHeight="1" x14ac:dyDescent="0.3">
      <c r="B9" s="6" t="s">
        <v>31</v>
      </c>
      <c r="C9" s="246" t="s">
        <v>130</v>
      </c>
      <c r="D9" s="246"/>
      <c r="E9" s="246"/>
      <c r="F9" s="246"/>
      <c r="G9" s="247"/>
      <c r="H9" s="66"/>
      <c r="I9" s="4"/>
      <c r="J9" s="4"/>
      <c r="K9" s="4"/>
      <c r="L9" s="4"/>
      <c r="M9" s="4"/>
      <c r="N9" s="4"/>
      <c r="O9" s="4"/>
      <c r="P9" s="4"/>
      <c r="Q9" s="4"/>
      <c r="R9" s="4"/>
      <c r="S9" s="4"/>
      <c r="T9" s="4"/>
      <c r="U9" s="4"/>
      <c r="V9" s="4"/>
      <c r="W9" s="4"/>
      <c r="X9" s="4"/>
      <c r="Y9" s="4"/>
      <c r="Z9" s="4"/>
      <c r="AA9" s="4"/>
      <c r="AB9" s="4"/>
      <c r="AC9" s="4"/>
    </row>
    <row r="10" spans="2:29" ht="18" customHeight="1" x14ac:dyDescent="0.3">
      <c r="B10" s="7" t="s">
        <v>32</v>
      </c>
      <c r="C10" s="246" t="s">
        <v>131</v>
      </c>
      <c r="D10" s="246"/>
      <c r="E10" s="246"/>
      <c r="F10" s="246"/>
      <c r="G10" s="247"/>
      <c r="H10" s="66"/>
      <c r="I10" s="4"/>
      <c r="J10" s="4"/>
      <c r="K10" s="4"/>
      <c r="L10" s="4"/>
      <c r="M10" s="4"/>
      <c r="N10" s="4"/>
      <c r="O10" s="4"/>
      <c r="P10" s="4"/>
      <c r="Q10" s="4"/>
      <c r="R10" s="4"/>
      <c r="S10" s="4"/>
      <c r="T10" s="4"/>
      <c r="U10" s="4"/>
      <c r="V10" s="4"/>
      <c r="W10" s="4"/>
      <c r="X10" s="4"/>
      <c r="Y10" s="4"/>
      <c r="Z10" s="4"/>
      <c r="AA10" s="4"/>
      <c r="AB10" s="4"/>
      <c r="AC10" s="4"/>
    </row>
    <row r="11" spans="2:29" ht="18" customHeight="1" x14ac:dyDescent="0.3">
      <c r="B11" s="7" t="s">
        <v>33</v>
      </c>
      <c r="C11" s="246" t="s">
        <v>132</v>
      </c>
      <c r="D11" s="246"/>
      <c r="E11" s="246"/>
      <c r="F11" s="246"/>
      <c r="G11" s="247"/>
      <c r="H11" s="66"/>
      <c r="I11" s="4"/>
      <c r="J11" s="4"/>
      <c r="K11" s="4"/>
      <c r="L11" s="4"/>
      <c r="M11" s="4"/>
      <c r="N11" s="4"/>
      <c r="O11" s="4"/>
      <c r="P11" s="4"/>
      <c r="Q11" s="4"/>
      <c r="R11" s="4"/>
      <c r="S11" s="4"/>
      <c r="T11" s="4"/>
      <c r="U11" s="4"/>
      <c r="V11" s="4"/>
      <c r="W11" s="4"/>
      <c r="X11" s="4"/>
      <c r="Y11" s="4"/>
      <c r="Z11" s="4"/>
      <c r="AA11" s="4"/>
      <c r="AB11" s="4"/>
      <c r="AC11" s="4"/>
    </row>
    <row r="12" spans="2:29" ht="18" customHeight="1" x14ac:dyDescent="0.3">
      <c r="B12" s="8" t="s">
        <v>34</v>
      </c>
      <c r="C12" s="245">
        <v>45405</v>
      </c>
      <c r="D12" s="246"/>
      <c r="E12" s="246"/>
      <c r="F12" s="246"/>
      <c r="G12" s="247"/>
      <c r="H12" s="66"/>
      <c r="I12" s="4"/>
      <c r="J12" s="4"/>
      <c r="K12" s="4"/>
      <c r="L12" s="4"/>
      <c r="M12" s="4"/>
      <c r="N12" s="4"/>
      <c r="O12" s="4"/>
      <c r="P12" s="4"/>
      <c r="Q12" s="4"/>
      <c r="R12" s="4"/>
      <c r="S12" s="4"/>
      <c r="T12" s="4"/>
      <c r="U12" s="4"/>
      <c r="V12" s="4"/>
      <c r="W12" s="4"/>
      <c r="X12" s="4"/>
      <c r="Y12" s="4"/>
      <c r="Z12" s="4"/>
      <c r="AA12" s="4"/>
      <c r="AB12" s="4"/>
      <c r="AC12" s="4"/>
    </row>
    <row r="13" spans="2:29" ht="18" customHeight="1" x14ac:dyDescent="0.3">
      <c r="B13" s="5"/>
      <c r="D13" s="4"/>
      <c r="E13" s="4"/>
      <c r="F13" s="4"/>
      <c r="G13" s="4"/>
      <c r="H13" s="4"/>
      <c r="I13" s="4"/>
      <c r="J13" s="4"/>
      <c r="K13" s="4"/>
      <c r="L13" s="4"/>
      <c r="M13" s="4"/>
      <c r="N13" s="4"/>
      <c r="O13" s="4"/>
      <c r="P13" s="4"/>
      <c r="Q13" s="4"/>
      <c r="R13" s="4"/>
      <c r="S13" s="4"/>
      <c r="T13" s="4"/>
      <c r="U13" s="4"/>
      <c r="V13" s="4"/>
      <c r="W13" s="4"/>
      <c r="X13" s="4"/>
      <c r="Y13" s="4"/>
      <c r="Z13" s="4"/>
      <c r="AA13" s="4"/>
      <c r="AB13" s="4"/>
      <c r="AC13" s="4"/>
    </row>
    <row r="14" spans="2:29" ht="23.25" customHeight="1" x14ac:dyDescent="0.3">
      <c r="B14" s="108" t="s">
        <v>35</v>
      </c>
      <c r="C14" s="109"/>
      <c r="D14" s="248">
        <f>D26+AA35+AA40+AA45+AA50+AA55+AA65+AA70+AA75+AA80</f>
        <v>236659997.30000001</v>
      </c>
      <c r="E14" s="248"/>
      <c r="F14" s="248"/>
      <c r="G14" s="249"/>
      <c r="H14" s="9"/>
      <c r="I14" s="4"/>
      <c r="J14" s="4"/>
      <c r="K14" s="4"/>
      <c r="L14" s="4"/>
      <c r="M14" s="4"/>
      <c r="N14" s="4"/>
      <c r="O14" s="4"/>
      <c r="P14" s="4"/>
      <c r="Q14" s="4"/>
      <c r="R14" s="4"/>
      <c r="S14" s="4"/>
      <c r="T14" s="4"/>
      <c r="U14" s="4"/>
      <c r="V14" s="4"/>
      <c r="W14" s="4"/>
      <c r="X14" s="4"/>
      <c r="Y14" s="4"/>
      <c r="Z14" s="4"/>
      <c r="AA14" s="4"/>
      <c r="AB14" s="4"/>
      <c r="AC14" s="4"/>
    </row>
    <row r="15" spans="2:29" ht="23.25" customHeight="1" x14ac:dyDescent="0.3">
      <c r="B15" s="5"/>
      <c r="C15" s="5"/>
      <c r="D15" s="9"/>
      <c r="E15" s="9"/>
      <c r="F15" s="9"/>
      <c r="G15" s="9"/>
      <c r="H15" s="9"/>
      <c r="I15" s="4"/>
      <c r="J15" s="4"/>
      <c r="K15" s="4"/>
      <c r="L15" s="4"/>
      <c r="M15" s="4"/>
      <c r="N15" s="4"/>
      <c r="O15" s="4"/>
      <c r="P15" s="4"/>
      <c r="Q15" s="4"/>
      <c r="R15" s="4"/>
      <c r="S15" s="4"/>
      <c r="T15" s="4"/>
      <c r="U15" s="4"/>
      <c r="V15" s="4"/>
      <c r="W15" s="4"/>
      <c r="X15" s="4"/>
      <c r="Y15" s="4"/>
      <c r="Z15" s="4"/>
      <c r="AA15" s="4"/>
      <c r="AB15" s="4"/>
      <c r="AC15" s="4"/>
    </row>
    <row r="16" spans="2:29" s="13" customFormat="1" ht="15.75" customHeight="1" x14ac:dyDescent="0.3">
      <c r="B16" s="11" t="s">
        <v>36</v>
      </c>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row>
    <row r="17" spans="2:33" s="13" customFormat="1" ht="15.75" customHeight="1" x14ac:dyDescent="0.3">
      <c r="B17" s="14" t="s">
        <v>37</v>
      </c>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row>
    <row r="18" spans="2:33" s="13" customFormat="1" ht="15.75" customHeight="1" x14ac:dyDescent="0.3">
      <c r="B18" s="250" t="s">
        <v>38</v>
      </c>
      <c r="C18" s="251"/>
      <c r="D18" s="25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row>
    <row r="19" spans="2:33" s="13" customFormat="1" ht="15.75" customHeight="1" x14ac:dyDescent="0.3">
      <c r="B19" s="68"/>
      <c r="C19" s="111" t="s">
        <v>39</v>
      </c>
      <c r="D19" s="112" t="s">
        <v>40</v>
      </c>
      <c r="E19" s="12"/>
      <c r="F19" s="12"/>
      <c r="G19" s="12"/>
      <c r="H19" s="12"/>
      <c r="I19" s="12"/>
      <c r="J19" s="12"/>
      <c r="K19" s="12"/>
      <c r="L19" s="12"/>
      <c r="M19" s="12"/>
      <c r="N19" s="12"/>
      <c r="O19" s="12"/>
      <c r="P19" s="12"/>
      <c r="Q19" s="12"/>
      <c r="R19" s="12"/>
      <c r="S19" s="12"/>
      <c r="T19" s="12"/>
      <c r="U19" s="12"/>
      <c r="V19" s="12"/>
      <c r="W19" s="12"/>
      <c r="X19" s="12"/>
      <c r="Y19" s="12"/>
      <c r="Z19" s="12"/>
      <c r="AA19" s="12"/>
      <c r="AB19" s="12"/>
      <c r="AC19" s="12"/>
    </row>
    <row r="20" spans="2:33" s="13" customFormat="1" ht="15.75" customHeight="1" x14ac:dyDescent="0.3">
      <c r="B20" s="69" t="s">
        <v>41</v>
      </c>
      <c r="C20" s="127">
        <v>1527566.13</v>
      </c>
      <c r="D20" s="113">
        <f t="shared" ref="D20:D25" si="0">+C20*$C$100</f>
        <v>1527566.13</v>
      </c>
      <c r="E20" s="12"/>
      <c r="F20" s="12"/>
      <c r="G20" s="12"/>
      <c r="H20" s="12"/>
      <c r="I20" s="12"/>
      <c r="J20" s="12"/>
      <c r="K20" s="12"/>
      <c r="L20" s="12"/>
      <c r="M20" s="12"/>
      <c r="N20" s="12"/>
      <c r="O20" s="12"/>
      <c r="P20" s="12"/>
      <c r="Q20" s="12"/>
      <c r="R20" s="12"/>
      <c r="S20" s="12"/>
      <c r="T20" s="12"/>
      <c r="U20" s="12"/>
      <c r="V20" s="12"/>
      <c r="W20" s="12"/>
      <c r="X20" s="12"/>
      <c r="Y20" s="12"/>
      <c r="Z20" s="12"/>
      <c r="AA20" s="12"/>
      <c r="AB20" s="12"/>
      <c r="AC20" s="12"/>
    </row>
    <row r="21" spans="2:33" s="13" customFormat="1" ht="15.75" customHeight="1" x14ac:dyDescent="0.3">
      <c r="B21" s="69" t="s">
        <v>42</v>
      </c>
      <c r="C21" s="127">
        <v>3060221.44</v>
      </c>
      <c r="D21" s="113">
        <f t="shared" si="0"/>
        <v>3060221.44</v>
      </c>
      <c r="E21" s="12"/>
      <c r="F21" s="12"/>
      <c r="G21" s="12"/>
      <c r="H21" s="12"/>
      <c r="I21" s="12"/>
      <c r="J21" s="12"/>
      <c r="K21" s="12"/>
      <c r="L21" s="12"/>
      <c r="M21" s="12"/>
      <c r="N21" s="12"/>
      <c r="O21" s="12"/>
      <c r="P21" s="12"/>
      <c r="Q21" s="12"/>
      <c r="R21" s="12"/>
      <c r="S21" s="12"/>
      <c r="T21" s="12"/>
      <c r="U21" s="12"/>
      <c r="V21" s="12"/>
      <c r="W21" s="12"/>
      <c r="X21" s="12"/>
      <c r="Y21" s="12"/>
      <c r="Z21" s="12"/>
      <c r="AA21" s="12"/>
      <c r="AB21" s="12"/>
      <c r="AC21" s="12"/>
    </row>
    <row r="22" spans="2:33" s="13" customFormat="1" ht="15.75" customHeight="1" x14ac:dyDescent="0.3">
      <c r="B22" s="69" t="s">
        <v>43</v>
      </c>
      <c r="C22" s="127">
        <v>384739.77</v>
      </c>
      <c r="D22" s="113">
        <f t="shared" si="0"/>
        <v>384739.77</v>
      </c>
      <c r="E22" s="12"/>
      <c r="F22" s="12"/>
      <c r="G22" s="12"/>
      <c r="H22" s="12"/>
      <c r="I22" s="12"/>
      <c r="J22" s="12"/>
      <c r="K22" s="12"/>
      <c r="L22" s="12"/>
      <c r="M22" s="12"/>
      <c r="N22" s="12"/>
      <c r="O22" s="12"/>
      <c r="P22" s="12"/>
      <c r="Q22" s="12"/>
      <c r="R22" s="12"/>
      <c r="S22" s="12"/>
      <c r="T22" s="12"/>
      <c r="U22" s="12"/>
      <c r="V22" s="12"/>
      <c r="W22" s="12"/>
      <c r="X22" s="12"/>
      <c r="Y22" s="12"/>
      <c r="Z22" s="12"/>
      <c r="AA22" s="12"/>
      <c r="AB22" s="12"/>
      <c r="AC22" s="12"/>
    </row>
    <row r="23" spans="2:33" s="13" customFormat="1" ht="15.75" customHeight="1" x14ac:dyDescent="0.3">
      <c r="B23" s="69" t="s">
        <v>44</v>
      </c>
      <c r="C23" s="127">
        <v>575177.12</v>
      </c>
      <c r="D23" s="113">
        <f t="shared" si="0"/>
        <v>575177.12</v>
      </c>
      <c r="E23" s="12"/>
      <c r="F23" s="12"/>
      <c r="G23" s="12"/>
      <c r="H23" s="12"/>
      <c r="I23" s="12"/>
      <c r="J23" s="12"/>
      <c r="K23" s="12"/>
      <c r="L23" s="12"/>
      <c r="M23" s="12"/>
      <c r="N23" s="12"/>
      <c r="O23" s="12"/>
      <c r="P23" s="12"/>
      <c r="Q23" s="12"/>
      <c r="R23" s="12"/>
      <c r="S23" s="12"/>
      <c r="T23" s="12"/>
      <c r="U23" s="12"/>
      <c r="V23" s="12"/>
      <c r="W23" s="12"/>
      <c r="X23" s="12"/>
      <c r="Y23" s="12"/>
      <c r="Z23" s="12"/>
      <c r="AA23" s="12"/>
      <c r="AB23" s="12"/>
      <c r="AC23" s="12"/>
    </row>
    <row r="24" spans="2:33" s="13" customFormat="1" ht="15.75" customHeight="1" x14ac:dyDescent="0.3">
      <c r="B24" s="69" t="s">
        <v>45</v>
      </c>
      <c r="C24" s="127">
        <v>302295.53999999998</v>
      </c>
      <c r="D24" s="113">
        <f t="shared" si="0"/>
        <v>302295.53999999998</v>
      </c>
      <c r="E24" s="12"/>
      <c r="F24" s="12"/>
      <c r="G24" s="12"/>
      <c r="H24" s="12"/>
      <c r="I24" s="12"/>
      <c r="J24" s="12"/>
      <c r="K24" s="12"/>
      <c r="L24" s="12"/>
      <c r="M24" s="12"/>
      <c r="N24" s="12"/>
      <c r="O24" s="12"/>
      <c r="P24" s="12"/>
      <c r="Q24" s="12"/>
      <c r="R24" s="12"/>
      <c r="S24" s="12"/>
      <c r="T24" s="12"/>
      <c r="U24" s="12"/>
      <c r="V24" s="12"/>
      <c r="W24" s="12"/>
      <c r="X24" s="12"/>
      <c r="Y24" s="12"/>
      <c r="Z24" s="12"/>
      <c r="AA24" s="12"/>
      <c r="AB24" s="12"/>
      <c r="AC24" s="12"/>
    </row>
    <row r="25" spans="2:33" s="13" customFormat="1" ht="15.75" customHeight="1" x14ac:dyDescent="0.3">
      <c r="B25" s="70" t="s">
        <v>46</v>
      </c>
      <c r="C25" s="128">
        <v>650000</v>
      </c>
      <c r="D25" s="114">
        <f t="shared" si="0"/>
        <v>650000</v>
      </c>
      <c r="E25" s="12"/>
      <c r="F25" s="12"/>
      <c r="G25" s="12"/>
      <c r="H25" s="12"/>
      <c r="I25" s="12"/>
      <c r="J25" s="12"/>
      <c r="K25" s="12"/>
      <c r="L25" s="12"/>
      <c r="M25" s="12"/>
      <c r="N25" s="12"/>
      <c r="O25" s="12"/>
      <c r="P25" s="12"/>
      <c r="Q25" s="12"/>
      <c r="R25" s="12"/>
      <c r="S25" s="12"/>
      <c r="T25" s="12"/>
      <c r="U25" s="12"/>
      <c r="V25" s="12"/>
      <c r="W25" s="12"/>
      <c r="X25" s="12"/>
      <c r="Y25" s="12"/>
      <c r="Z25" s="12"/>
      <c r="AA25" s="12"/>
      <c r="AB25" s="12"/>
      <c r="AC25" s="12"/>
    </row>
    <row r="26" spans="2:33" s="13" customFormat="1" ht="15.75" customHeight="1" x14ac:dyDescent="0.3">
      <c r="B26" s="253" t="s">
        <v>47</v>
      </c>
      <c r="C26" s="254"/>
      <c r="D26" s="115">
        <f>SUM(D20:D25)</f>
        <v>6500000</v>
      </c>
      <c r="E26" s="12"/>
      <c r="F26" s="12"/>
      <c r="G26" s="12"/>
      <c r="H26" s="12"/>
      <c r="I26" s="12"/>
      <c r="J26" s="12"/>
      <c r="K26" s="12"/>
      <c r="L26" s="12"/>
      <c r="M26" s="12"/>
      <c r="N26" s="12"/>
      <c r="O26" s="12"/>
      <c r="P26" s="12"/>
      <c r="Q26" s="12"/>
      <c r="R26" s="12"/>
      <c r="S26" s="12"/>
      <c r="T26" s="12"/>
      <c r="U26" s="12"/>
      <c r="V26" s="12"/>
      <c r="W26" s="12"/>
      <c r="X26" s="12"/>
      <c r="Y26" s="12"/>
      <c r="Z26" s="12"/>
      <c r="AA26" s="12"/>
      <c r="AB26" s="12"/>
      <c r="AC26" s="12"/>
    </row>
    <row r="27" spans="2:33" s="13" customFormat="1" ht="15.75" customHeight="1" x14ac:dyDescent="0.3">
      <c r="B27" s="15"/>
      <c r="C27" s="15"/>
      <c r="D27" s="16"/>
      <c r="E27" s="12"/>
      <c r="F27" s="12"/>
      <c r="G27" s="12"/>
      <c r="H27" s="12"/>
      <c r="I27" s="12"/>
      <c r="J27" s="12"/>
      <c r="K27" s="12"/>
      <c r="L27" s="12"/>
      <c r="M27" s="12"/>
      <c r="N27" s="12"/>
      <c r="O27" s="12"/>
      <c r="P27" s="12"/>
      <c r="Q27" s="12"/>
      <c r="R27" s="12"/>
      <c r="S27" s="12"/>
      <c r="T27" s="12"/>
      <c r="U27" s="12"/>
      <c r="V27" s="12"/>
      <c r="W27" s="12"/>
      <c r="X27" s="12"/>
      <c r="Y27" s="12"/>
      <c r="Z27" s="12"/>
      <c r="AA27" s="12"/>
      <c r="AB27" s="12"/>
      <c r="AC27" s="12"/>
    </row>
    <row r="28" spans="2:33" s="13" customFormat="1" ht="15.75" customHeight="1" x14ac:dyDescent="0.3">
      <c r="B28" s="124" t="s">
        <v>48</v>
      </c>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6"/>
    </row>
    <row r="29" spans="2:33" s="13" customFormat="1" ht="15.75" customHeight="1" x14ac:dyDescent="0.3">
      <c r="B29" s="255" t="s">
        <v>49</v>
      </c>
      <c r="C29" s="256"/>
      <c r="D29" s="256"/>
      <c r="E29" s="225" t="s">
        <v>50</v>
      </c>
      <c r="F29" s="227" t="s">
        <v>51</v>
      </c>
      <c r="G29" s="261" t="s">
        <v>52</v>
      </c>
      <c r="H29" s="262"/>
      <c r="I29" s="214" t="s">
        <v>53</v>
      </c>
      <c r="J29" s="215"/>
      <c r="K29" s="214" t="s">
        <v>54</v>
      </c>
      <c r="L29" s="215"/>
      <c r="M29" s="214" t="s">
        <v>55</v>
      </c>
      <c r="N29" s="215"/>
      <c r="O29" s="214" t="s">
        <v>56</v>
      </c>
      <c r="P29" s="215"/>
      <c r="Q29" s="214" t="s">
        <v>57</v>
      </c>
      <c r="R29" s="215"/>
      <c r="S29" s="220" t="s">
        <v>58</v>
      </c>
      <c r="T29" s="220"/>
      <c r="U29" s="214" t="s">
        <v>59</v>
      </c>
      <c r="V29" s="215"/>
      <c r="W29" s="220" t="s">
        <v>60</v>
      </c>
      <c r="X29" s="220"/>
      <c r="Y29" s="214" t="s">
        <v>61</v>
      </c>
      <c r="Z29" s="215"/>
      <c r="AA29" s="215" t="s">
        <v>62</v>
      </c>
      <c r="AB29" s="45"/>
      <c r="AC29" s="45"/>
      <c r="AD29" s="45"/>
      <c r="AE29" s="45"/>
      <c r="AF29" s="45"/>
      <c r="AG29" s="46"/>
    </row>
    <row r="30" spans="2:33" s="13" customFormat="1" ht="15.75" customHeight="1" x14ac:dyDescent="0.3">
      <c r="B30" s="257"/>
      <c r="C30" s="258"/>
      <c r="D30" s="258"/>
      <c r="E30" s="259"/>
      <c r="F30" s="260"/>
      <c r="G30" s="94" t="s">
        <v>63</v>
      </c>
      <c r="H30" s="95" t="s">
        <v>64</v>
      </c>
      <c r="I30" s="94" t="s">
        <v>63</v>
      </c>
      <c r="J30" s="95" t="s">
        <v>64</v>
      </c>
      <c r="K30" s="94" t="s">
        <v>63</v>
      </c>
      <c r="L30" s="95" t="s">
        <v>64</v>
      </c>
      <c r="M30" s="94" t="s">
        <v>63</v>
      </c>
      <c r="N30" s="95" t="s">
        <v>64</v>
      </c>
      <c r="O30" s="94" t="s">
        <v>63</v>
      </c>
      <c r="P30" s="95" t="s">
        <v>64</v>
      </c>
      <c r="Q30" s="94" t="s">
        <v>63</v>
      </c>
      <c r="R30" s="95" t="s">
        <v>64</v>
      </c>
      <c r="S30" s="96" t="s">
        <v>63</v>
      </c>
      <c r="T30" s="97" t="s">
        <v>64</v>
      </c>
      <c r="U30" s="94" t="s">
        <v>63</v>
      </c>
      <c r="V30" s="95" t="s">
        <v>64</v>
      </c>
      <c r="W30" s="98" t="s">
        <v>63</v>
      </c>
      <c r="X30" s="99" t="s">
        <v>64</v>
      </c>
      <c r="Y30" s="94" t="s">
        <v>63</v>
      </c>
      <c r="Z30" s="95" t="s">
        <v>64</v>
      </c>
      <c r="AA30" s="244"/>
      <c r="AB30" s="45"/>
      <c r="AC30" s="45"/>
      <c r="AD30" s="45"/>
      <c r="AE30" s="45"/>
      <c r="AF30" s="45"/>
      <c r="AG30" s="46"/>
    </row>
    <row r="31" spans="2:33" s="13" customFormat="1" ht="15.75" customHeight="1" x14ac:dyDescent="0.3">
      <c r="B31" s="117" t="s">
        <v>65</v>
      </c>
      <c r="C31" s="118"/>
      <c r="D31" s="118"/>
      <c r="E31" s="236">
        <v>175000</v>
      </c>
      <c r="F31" s="239" t="s">
        <v>66</v>
      </c>
      <c r="G31" s="50"/>
      <c r="H31" s="51"/>
      <c r="I31" s="58"/>
      <c r="J31" s="51"/>
      <c r="K31" s="58"/>
      <c r="L31" s="51"/>
      <c r="M31" s="58"/>
      <c r="N31" s="51"/>
      <c r="O31" s="58"/>
      <c r="P31" s="51"/>
      <c r="Q31" s="86"/>
      <c r="R31" s="51"/>
      <c r="S31" s="57"/>
      <c r="T31" s="57"/>
      <c r="U31" s="58"/>
      <c r="V31" s="51"/>
      <c r="W31" s="57"/>
      <c r="X31" s="51"/>
      <c r="Y31" s="86"/>
      <c r="Z31" s="51"/>
      <c r="AA31" s="90"/>
      <c r="AB31" s="45"/>
      <c r="AC31" s="45"/>
      <c r="AD31" s="45"/>
      <c r="AE31" s="45"/>
      <c r="AF31" s="45"/>
      <c r="AG31" s="46"/>
    </row>
    <row r="32" spans="2:33" s="13" customFormat="1" ht="15.75" customHeight="1" x14ac:dyDescent="0.3">
      <c r="B32" s="119" t="s">
        <v>67</v>
      </c>
      <c r="C32" s="120"/>
      <c r="D32" s="120"/>
      <c r="E32" s="237"/>
      <c r="F32" s="240"/>
      <c r="G32" s="50"/>
      <c r="H32" s="51"/>
      <c r="I32" s="58"/>
      <c r="J32" s="51"/>
      <c r="K32" s="58"/>
      <c r="L32" s="51"/>
      <c r="M32" s="58"/>
      <c r="N32" s="51"/>
      <c r="O32" s="58"/>
      <c r="P32" s="51"/>
      <c r="Q32" s="86"/>
      <c r="R32" s="51"/>
      <c r="S32" s="57"/>
      <c r="T32" s="57"/>
      <c r="U32" s="58"/>
      <c r="V32" s="51"/>
      <c r="W32" s="57"/>
      <c r="X32" s="51"/>
      <c r="Y32" s="86"/>
      <c r="Z32" s="51"/>
      <c r="AA32" s="90"/>
      <c r="AB32" s="45"/>
      <c r="AC32" s="45"/>
      <c r="AD32" s="45"/>
      <c r="AE32" s="45"/>
      <c r="AF32" s="45"/>
      <c r="AG32" s="46"/>
    </row>
    <row r="33" spans="2:33" s="13" customFormat="1" ht="15.75" customHeight="1" x14ac:dyDescent="0.3">
      <c r="B33" s="119" t="s">
        <v>68</v>
      </c>
      <c r="C33" s="120"/>
      <c r="D33" s="120"/>
      <c r="E33" s="237"/>
      <c r="F33" s="240"/>
      <c r="G33" s="129">
        <v>0.71</v>
      </c>
      <c r="H33" s="106">
        <f>G33*$C$100</f>
        <v>0.71</v>
      </c>
      <c r="I33" s="130">
        <v>0.73</v>
      </c>
      <c r="J33" s="106">
        <f>I33*$C$100</f>
        <v>0.73</v>
      </c>
      <c r="K33" s="130">
        <v>0.75</v>
      </c>
      <c r="L33" s="106">
        <f>K33*$C$100</f>
        <v>0.75</v>
      </c>
      <c r="M33" s="130">
        <v>0.77</v>
      </c>
      <c r="N33" s="106">
        <f>M33*$C$100</f>
        <v>0.77</v>
      </c>
      <c r="O33" s="130">
        <v>0.79</v>
      </c>
      <c r="P33" s="106">
        <f>O33*$C$100</f>
        <v>0.79</v>
      </c>
      <c r="Q33" s="130">
        <v>0.81</v>
      </c>
      <c r="R33" s="106">
        <f>Q33*$C$100</f>
        <v>0.81</v>
      </c>
      <c r="S33" s="132">
        <v>0.83</v>
      </c>
      <c r="T33" s="107">
        <f>S33*$C$100</f>
        <v>0.83</v>
      </c>
      <c r="U33" s="130">
        <v>0.85</v>
      </c>
      <c r="V33" s="106">
        <f>U33*$C$100</f>
        <v>0.85</v>
      </c>
      <c r="W33" s="132">
        <v>0.87</v>
      </c>
      <c r="X33" s="106">
        <f>W33*$C$100</f>
        <v>0.87</v>
      </c>
      <c r="Y33" s="130">
        <v>0.89</v>
      </c>
      <c r="Z33" s="106">
        <f>Y33*$C$100</f>
        <v>0.89</v>
      </c>
      <c r="AA33" s="91"/>
      <c r="AB33" s="45"/>
      <c r="AC33" s="45"/>
      <c r="AD33" s="45"/>
      <c r="AE33" s="45"/>
      <c r="AF33" s="45"/>
      <c r="AG33" s="46"/>
    </row>
    <row r="34" spans="2:33" s="13" customFormat="1" ht="15.75" customHeight="1" x14ac:dyDescent="0.3">
      <c r="B34" s="121"/>
      <c r="C34" s="122"/>
      <c r="D34" s="122"/>
      <c r="E34" s="238"/>
      <c r="F34" s="241"/>
      <c r="G34" s="82" t="s">
        <v>69</v>
      </c>
      <c r="H34" s="85" t="s">
        <v>70</v>
      </c>
      <c r="I34" s="84" t="s">
        <v>69</v>
      </c>
      <c r="J34" s="85" t="s">
        <v>70</v>
      </c>
      <c r="K34" s="84" t="s">
        <v>69</v>
      </c>
      <c r="L34" s="85" t="s">
        <v>70</v>
      </c>
      <c r="M34" s="84" t="s">
        <v>69</v>
      </c>
      <c r="N34" s="85" t="s">
        <v>70</v>
      </c>
      <c r="O34" s="84" t="s">
        <v>69</v>
      </c>
      <c r="P34" s="85" t="s">
        <v>70</v>
      </c>
      <c r="Q34" s="84" t="s">
        <v>69</v>
      </c>
      <c r="R34" s="85" t="s">
        <v>70</v>
      </c>
      <c r="S34" s="82" t="s">
        <v>69</v>
      </c>
      <c r="T34" s="83" t="s">
        <v>70</v>
      </c>
      <c r="U34" s="84" t="s">
        <v>69</v>
      </c>
      <c r="V34" s="85" t="s">
        <v>70</v>
      </c>
      <c r="W34" s="82" t="s">
        <v>69</v>
      </c>
      <c r="X34" s="85" t="s">
        <v>70</v>
      </c>
      <c r="Y34" s="84" t="s">
        <v>69</v>
      </c>
      <c r="Z34" s="85" t="s">
        <v>70</v>
      </c>
      <c r="AA34" s="91"/>
      <c r="AB34" s="45"/>
      <c r="AC34" s="45"/>
      <c r="AD34" s="45"/>
      <c r="AE34" s="45"/>
      <c r="AF34" s="45"/>
      <c r="AG34" s="46"/>
    </row>
    <row r="35" spans="2:33" s="13" customFormat="1" ht="15.75" customHeight="1" x14ac:dyDescent="0.3">
      <c r="B35" s="242" t="s">
        <v>71</v>
      </c>
      <c r="C35" s="243"/>
      <c r="D35" s="243"/>
      <c r="E35" s="243"/>
      <c r="F35" s="243"/>
      <c r="G35" s="152">
        <f>MAX(ROUND(H33*E31*12,2),0)</f>
        <v>1491000</v>
      </c>
      <c r="H35" s="153"/>
      <c r="I35" s="152">
        <f>MAX(ROUND(J33*E31*12,2),0)</f>
        <v>1533000</v>
      </c>
      <c r="J35" s="153"/>
      <c r="K35" s="152">
        <f>MAX(ROUND(L33*E31*12,2),0)</f>
        <v>1575000</v>
      </c>
      <c r="L35" s="153"/>
      <c r="M35" s="152">
        <f>MAX(ROUND(N33*E31*12,2),0)</f>
        <v>1617000</v>
      </c>
      <c r="N35" s="153"/>
      <c r="O35" s="152">
        <f>MAX(ROUND(P33*E31*12,2),0)</f>
        <v>1659000</v>
      </c>
      <c r="P35" s="153"/>
      <c r="Q35" s="152">
        <f>MAX(ROUND(R33*E31*12,2),0)</f>
        <v>1701000</v>
      </c>
      <c r="R35" s="153"/>
      <c r="S35" s="152">
        <f>MAX(ROUND(T33*E31*12,2),0)</f>
        <v>1743000</v>
      </c>
      <c r="T35" s="153"/>
      <c r="U35" s="152">
        <f>MAX(ROUND(V33*E31*12,2),0)</f>
        <v>1785000</v>
      </c>
      <c r="V35" s="153"/>
      <c r="W35" s="152">
        <f>MAX(ROUND(X33*E31*12,2),0)</f>
        <v>1827000</v>
      </c>
      <c r="X35" s="153"/>
      <c r="Y35" s="152">
        <f>MAX(ROUND(Z33*E31*12,2),0)</f>
        <v>1869000</v>
      </c>
      <c r="Z35" s="153"/>
      <c r="AA35" s="93">
        <f>SUM(G35:Y35)</f>
        <v>16800000</v>
      </c>
      <c r="AB35" s="45"/>
      <c r="AC35" s="45"/>
      <c r="AD35" s="45"/>
      <c r="AE35" s="45"/>
      <c r="AF35" s="45"/>
      <c r="AG35" s="46"/>
    </row>
    <row r="36" spans="2:33" s="13" customFormat="1" ht="17.399999999999999" x14ac:dyDescent="0.3">
      <c r="B36" s="117" t="s">
        <v>72</v>
      </c>
      <c r="C36" s="118"/>
      <c r="D36" s="118"/>
      <c r="E36" s="236">
        <v>225000</v>
      </c>
      <c r="F36" s="239" t="s">
        <v>66</v>
      </c>
      <c r="G36" s="50"/>
      <c r="H36" s="51"/>
      <c r="I36" s="58"/>
      <c r="J36" s="51"/>
      <c r="K36" s="58"/>
      <c r="L36" s="51"/>
      <c r="M36" s="58"/>
      <c r="N36" s="51"/>
      <c r="O36" s="58"/>
      <c r="P36" s="51"/>
      <c r="Q36" s="86"/>
      <c r="R36" s="51"/>
      <c r="S36" s="57"/>
      <c r="T36" s="57"/>
      <c r="U36" s="58"/>
      <c r="V36" s="51"/>
      <c r="W36" s="57"/>
      <c r="X36" s="51"/>
      <c r="Y36" s="86"/>
      <c r="Z36" s="51"/>
      <c r="AA36" s="90"/>
      <c r="AB36" s="45"/>
      <c r="AC36" s="45"/>
      <c r="AD36" s="45"/>
      <c r="AE36" s="45"/>
      <c r="AF36" s="45"/>
      <c r="AG36" s="46"/>
    </row>
    <row r="37" spans="2:33" s="13" customFormat="1" ht="15.75" customHeight="1" x14ac:dyDescent="0.3">
      <c r="B37" s="119" t="s">
        <v>67</v>
      </c>
      <c r="C37" s="120"/>
      <c r="D37" s="120"/>
      <c r="E37" s="237"/>
      <c r="F37" s="240"/>
      <c r="G37" s="50"/>
      <c r="H37" s="51"/>
      <c r="I37" s="58"/>
      <c r="J37" s="51"/>
      <c r="K37" s="58"/>
      <c r="L37" s="51"/>
      <c r="M37" s="58"/>
      <c r="N37" s="51"/>
      <c r="O37" s="58"/>
      <c r="P37" s="51"/>
      <c r="Q37" s="86"/>
      <c r="R37" s="51"/>
      <c r="S37" s="57"/>
      <c r="T37" s="57"/>
      <c r="U37" s="58"/>
      <c r="V37" s="51"/>
      <c r="W37" s="57"/>
      <c r="X37" s="51"/>
      <c r="Y37" s="86"/>
      <c r="Z37" s="51"/>
      <c r="AA37" s="90"/>
      <c r="AB37" s="45"/>
      <c r="AC37" s="45"/>
      <c r="AD37" s="45"/>
      <c r="AE37" s="45"/>
      <c r="AF37" s="45"/>
      <c r="AG37" s="46"/>
    </row>
    <row r="38" spans="2:33" s="13" customFormat="1" ht="15.6" x14ac:dyDescent="0.3">
      <c r="B38" s="119" t="s">
        <v>73</v>
      </c>
      <c r="C38" s="120"/>
      <c r="D38" s="120"/>
      <c r="E38" s="237"/>
      <c r="F38" s="240"/>
      <c r="G38" s="129">
        <v>0.56233</v>
      </c>
      <c r="H38" s="106">
        <f>G38*$C$100</f>
        <v>0.56233</v>
      </c>
      <c r="I38" s="130">
        <v>0.57638800000000001</v>
      </c>
      <c r="J38" s="106">
        <f>I38*$C$100</f>
        <v>0.57638800000000001</v>
      </c>
      <c r="K38" s="130">
        <v>0.59079800000000005</v>
      </c>
      <c r="L38" s="106">
        <f>K38*$C$100</f>
        <v>0.59079800000000005</v>
      </c>
      <c r="M38" s="130">
        <v>0.605568</v>
      </c>
      <c r="N38" s="106">
        <f>M38*$C$100</f>
        <v>0.605568</v>
      </c>
      <c r="O38" s="130">
        <v>0.62070700000000001</v>
      </c>
      <c r="P38" s="106">
        <f>O38*$C$100</f>
        <v>0.62070700000000001</v>
      </c>
      <c r="Q38" s="130">
        <v>0.63622500000000004</v>
      </c>
      <c r="R38" s="106">
        <f>Q38*$C$100</f>
        <v>0.63622500000000004</v>
      </c>
      <c r="S38" s="132">
        <v>0.65213100000000002</v>
      </c>
      <c r="T38" s="107">
        <f>S38*$C$100</f>
        <v>0.65213100000000002</v>
      </c>
      <c r="U38" s="130">
        <v>0.66843399999999997</v>
      </c>
      <c r="V38" s="106">
        <f>U38*$C$100</f>
        <v>0.66843399999999997</v>
      </c>
      <c r="W38" s="132">
        <v>0.685145</v>
      </c>
      <c r="X38" s="106">
        <f>W38*$C$100</f>
        <v>0.685145</v>
      </c>
      <c r="Y38" s="130">
        <v>0.70227300000000004</v>
      </c>
      <c r="Z38" s="106">
        <f>Y38*$C$100</f>
        <v>0.70227300000000004</v>
      </c>
      <c r="AA38" s="91"/>
      <c r="AB38" s="45"/>
      <c r="AC38" s="45"/>
      <c r="AD38" s="45"/>
      <c r="AE38" s="45"/>
      <c r="AF38" s="45"/>
      <c r="AG38" s="46"/>
    </row>
    <row r="39" spans="2:33" s="13" customFormat="1" ht="15.75" customHeight="1" x14ac:dyDescent="0.3">
      <c r="B39" s="121"/>
      <c r="C39" s="122"/>
      <c r="D39" s="122"/>
      <c r="E39" s="238"/>
      <c r="F39" s="241"/>
      <c r="G39" s="82" t="s">
        <v>69</v>
      </c>
      <c r="H39" s="85" t="s">
        <v>70</v>
      </c>
      <c r="I39" s="84" t="s">
        <v>69</v>
      </c>
      <c r="J39" s="85" t="s">
        <v>70</v>
      </c>
      <c r="K39" s="84" t="s">
        <v>69</v>
      </c>
      <c r="L39" s="85" t="s">
        <v>70</v>
      </c>
      <c r="M39" s="84" t="s">
        <v>69</v>
      </c>
      <c r="N39" s="85" t="s">
        <v>70</v>
      </c>
      <c r="O39" s="84" t="s">
        <v>69</v>
      </c>
      <c r="P39" s="85" t="s">
        <v>70</v>
      </c>
      <c r="Q39" s="84" t="s">
        <v>69</v>
      </c>
      <c r="R39" s="85" t="s">
        <v>70</v>
      </c>
      <c r="S39" s="82" t="s">
        <v>69</v>
      </c>
      <c r="T39" s="83" t="s">
        <v>70</v>
      </c>
      <c r="U39" s="84" t="s">
        <v>69</v>
      </c>
      <c r="V39" s="85" t="s">
        <v>70</v>
      </c>
      <c r="W39" s="82" t="s">
        <v>69</v>
      </c>
      <c r="X39" s="85" t="s">
        <v>70</v>
      </c>
      <c r="Y39" s="84" t="s">
        <v>69</v>
      </c>
      <c r="Z39" s="85" t="s">
        <v>70</v>
      </c>
      <c r="AA39" s="91"/>
      <c r="AB39" s="45"/>
      <c r="AC39" s="45"/>
      <c r="AD39" s="45"/>
      <c r="AE39" s="45"/>
      <c r="AF39" s="45"/>
      <c r="AG39" s="46"/>
    </row>
    <row r="40" spans="2:33" s="13" customFormat="1" ht="18" customHeight="1" x14ac:dyDescent="0.3">
      <c r="B40" s="242" t="s">
        <v>128</v>
      </c>
      <c r="C40" s="243"/>
      <c r="D40" s="243"/>
      <c r="E40" s="243"/>
      <c r="F40" s="243"/>
      <c r="G40" s="152">
        <f>MAX(ROUND(H38*E36*12,2),0)</f>
        <v>1518291</v>
      </c>
      <c r="H40" s="153"/>
      <c r="I40" s="152">
        <f>MAX(ROUND(J38*E36*12,2),0)</f>
        <v>1556247.6</v>
      </c>
      <c r="J40" s="153"/>
      <c r="K40" s="152">
        <f>MAX(ROUND(L38*E36*12,2),0)</f>
        <v>1595154.6</v>
      </c>
      <c r="L40" s="153"/>
      <c r="M40" s="152">
        <f>MAX(ROUND(N38*E36*12,2),0)</f>
        <v>1635033.6</v>
      </c>
      <c r="N40" s="153"/>
      <c r="O40" s="152">
        <f>MAX(ROUND(P38*E36*12,2),0)</f>
        <v>1675908.9</v>
      </c>
      <c r="P40" s="153"/>
      <c r="Q40" s="152">
        <f>MAX(ROUND(R38*E36*12,2),0)</f>
        <v>1717807.5</v>
      </c>
      <c r="R40" s="153"/>
      <c r="S40" s="152">
        <f>MAX(ROUND(T38*E36*12,2),0)</f>
        <v>1760753.7</v>
      </c>
      <c r="T40" s="153"/>
      <c r="U40" s="152">
        <f>MAX(ROUND(V38*E36*12,2),0)</f>
        <v>1804771.8</v>
      </c>
      <c r="V40" s="153"/>
      <c r="W40" s="152">
        <f>MAX(ROUND(X38*E36*12,2),0)</f>
        <v>1849891.5</v>
      </c>
      <c r="X40" s="153"/>
      <c r="Y40" s="152">
        <f>MAX(ROUND(Z38*E36*12,2),0)</f>
        <v>1896137.1</v>
      </c>
      <c r="Z40" s="153"/>
      <c r="AA40" s="93">
        <f>SUM(G40:Y40)</f>
        <v>17009997.300000001</v>
      </c>
      <c r="AB40" s="45"/>
      <c r="AC40" s="45"/>
      <c r="AD40" s="45"/>
      <c r="AE40" s="45"/>
      <c r="AF40" s="45"/>
      <c r="AG40" s="46"/>
    </row>
    <row r="41" spans="2:33" s="13" customFormat="1" ht="18" customHeight="1" x14ac:dyDescent="0.3">
      <c r="B41" s="117" t="s">
        <v>74</v>
      </c>
      <c r="C41" s="118"/>
      <c r="D41" s="118"/>
      <c r="E41" s="236">
        <v>500000</v>
      </c>
      <c r="F41" s="239" t="s">
        <v>66</v>
      </c>
      <c r="G41" s="123"/>
      <c r="H41" s="53"/>
      <c r="I41" s="52"/>
      <c r="J41" s="53"/>
      <c r="K41" s="52"/>
      <c r="L41" s="53"/>
      <c r="M41" s="52"/>
      <c r="N41" s="53"/>
      <c r="O41" s="52"/>
      <c r="P41" s="53"/>
      <c r="Q41" s="87"/>
      <c r="R41" s="53"/>
      <c r="S41" s="54"/>
      <c r="T41" s="54"/>
      <c r="U41" s="52"/>
      <c r="V41" s="53"/>
      <c r="W41" s="54"/>
      <c r="X41" s="53"/>
      <c r="Y41" s="87"/>
      <c r="Z41" s="53"/>
      <c r="AA41" s="80"/>
      <c r="AB41" s="45"/>
      <c r="AC41" s="45"/>
      <c r="AD41" s="45"/>
      <c r="AE41" s="45"/>
      <c r="AF41" s="45"/>
      <c r="AG41" s="46"/>
    </row>
    <row r="42" spans="2:33" s="13" customFormat="1" ht="15.75" customHeight="1" x14ac:dyDescent="0.3">
      <c r="B42" s="119" t="s">
        <v>67</v>
      </c>
      <c r="C42" s="120"/>
      <c r="D42" s="120"/>
      <c r="E42" s="237"/>
      <c r="F42" s="240"/>
      <c r="G42" s="50"/>
      <c r="H42" s="51"/>
      <c r="I42" s="58"/>
      <c r="J42" s="51"/>
      <c r="K42" s="58"/>
      <c r="L42" s="51"/>
      <c r="M42" s="58"/>
      <c r="N42" s="51"/>
      <c r="O42" s="58"/>
      <c r="P42" s="51"/>
      <c r="Q42" s="86"/>
      <c r="R42" s="51"/>
      <c r="S42" s="57"/>
      <c r="T42" s="57"/>
      <c r="U42" s="58"/>
      <c r="V42" s="51"/>
      <c r="W42" s="57"/>
      <c r="X42" s="51"/>
      <c r="Y42" s="86"/>
      <c r="Z42" s="51"/>
      <c r="AA42" s="80"/>
      <c r="AB42" s="45"/>
      <c r="AC42" s="45"/>
      <c r="AD42" s="45"/>
      <c r="AE42" s="45"/>
      <c r="AF42" s="45"/>
      <c r="AG42" s="46"/>
    </row>
    <row r="43" spans="2:33" s="13" customFormat="1" ht="18" customHeight="1" x14ac:dyDescent="0.3">
      <c r="B43" s="119" t="s">
        <v>75</v>
      </c>
      <c r="C43" s="120"/>
      <c r="D43" s="120"/>
      <c r="E43" s="237"/>
      <c r="F43" s="240"/>
      <c r="G43" s="129">
        <v>0.5</v>
      </c>
      <c r="H43" s="106">
        <f>G43*$C$100</f>
        <v>0.5</v>
      </c>
      <c r="I43" s="131">
        <v>0.51</v>
      </c>
      <c r="J43" s="106">
        <f>I43*$C$100</f>
        <v>0.51</v>
      </c>
      <c r="K43" s="131">
        <v>0.53</v>
      </c>
      <c r="L43" s="106">
        <f>K43*$C$100</f>
        <v>0.53</v>
      </c>
      <c r="M43" s="131">
        <v>0.54</v>
      </c>
      <c r="N43" s="106">
        <f>M43*$C$100</f>
        <v>0.54</v>
      </c>
      <c r="O43" s="131">
        <v>0.55000000000000004</v>
      </c>
      <c r="P43" s="106">
        <f>O43*$C$100</f>
        <v>0.55000000000000004</v>
      </c>
      <c r="Q43" s="131">
        <v>0.56999999999999995</v>
      </c>
      <c r="R43" s="106">
        <f>Q43*$C$100</f>
        <v>0.56999999999999995</v>
      </c>
      <c r="S43" s="129">
        <v>0.57999999999999996</v>
      </c>
      <c r="T43" s="107">
        <f>S43*$C$100</f>
        <v>0.57999999999999996</v>
      </c>
      <c r="U43" s="131">
        <v>0.59</v>
      </c>
      <c r="V43" s="106">
        <f>U43*$C$100</f>
        <v>0.59</v>
      </c>
      <c r="W43" s="129">
        <v>0.61</v>
      </c>
      <c r="X43" s="106">
        <f>W43*$C$100</f>
        <v>0.61</v>
      </c>
      <c r="Y43" s="131">
        <v>0.62</v>
      </c>
      <c r="Z43" s="106">
        <f>Y43*$C$100</f>
        <v>0.62</v>
      </c>
      <c r="AA43" s="81"/>
      <c r="AB43" s="45"/>
      <c r="AC43" s="45"/>
      <c r="AD43" s="45"/>
      <c r="AE43" s="45"/>
      <c r="AF43" s="45"/>
      <c r="AG43" s="46"/>
    </row>
    <row r="44" spans="2:33" s="13" customFormat="1" ht="15.75" customHeight="1" x14ac:dyDescent="0.3">
      <c r="B44" s="121"/>
      <c r="C44" s="122"/>
      <c r="D44" s="122"/>
      <c r="E44" s="238"/>
      <c r="F44" s="241"/>
      <c r="G44" s="82" t="s">
        <v>69</v>
      </c>
      <c r="H44" s="85" t="s">
        <v>70</v>
      </c>
      <c r="I44" s="84" t="s">
        <v>69</v>
      </c>
      <c r="J44" s="85" t="s">
        <v>70</v>
      </c>
      <c r="K44" s="84" t="s">
        <v>69</v>
      </c>
      <c r="L44" s="85" t="s">
        <v>70</v>
      </c>
      <c r="M44" s="84" t="s">
        <v>69</v>
      </c>
      <c r="N44" s="85" t="s">
        <v>70</v>
      </c>
      <c r="O44" s="84" t="s">
        <v>69</v>
      </c>
      <c r="P44" s="85" t="s">
        <v>70</v>
      </c>
      <c r="Q44" s="84" t="s">
        <v>69</v>
      </c>
      <c r="R44" s="85" t="s">
        <v>70</v>
      </c>
      <c r="S44" s="82" t="s">
        <v>69</v>
      </c>
      <c r="T44" s="83" t="s">
        <v>70</v>
      </c>
      <c r="U44" s="84" t="s">
        <v>69</v>
      </c>
      <c r="V44" s="85" t="s">
        <v>70</v>
      </c>
      <c r="W44" s="82" t="s">
        <v>69</v>
      </c>
      <c r="X44" s="85" t="s">
        <v>70</v>
      </c>
      <c r="Y44" s="84" t="s">
        <v>69</v>
      </c>
      <c r="Z44" s="85" t="s">
        <v>70</v>
      </c>
      <c r="AA44" s="81"/>
      <c r="AB44" s="45"/>
      <c r="AC44" s="45"/>
      <c r="AD44" s="45"/>
      <c r="AE44" s="45"/>
      <c r="AF44" s="45"/>
      <c r="AG44" s="46"/>
    </row>
    <row r="45" spans="2:33" s="13" customFormat="1" ht="18" customHeight="1" x14ac:dyDescent="0.3">
      <c r="B45" s="242" t="s">
        <v>79</v>
      </c>
      <c r="C45" s="243"/>
      <c r="D45" s="243"/>
      <c r="E45" s="243"/>
      <c r="F45" s="243"/>
      <c r="G45" s="152">
        <f>MAX(ROUND(H43*E41*12,2),0)</f>
        <v>3000000</v>
      </c>
      <c r="H45" s="153"/>
      <c r="I45" s="152">
        <f>MAX(ROUND(J43*E41*12,2),0)</f>
        <v>3060000</v>
      </c>
      <c r="J45" s="153"/>
      <c r="K45" s="152">
        <f>MAX(ROUND(L43*E41*12,2),0)</f>
        <v>3180000</v>
      </c>
      <c r="L45" s="153"/>
      <c r="M45" s="152">
        <f>MAX(ROUND(N43*E41*12,2),0)</f>
        <v>3240000</v>
      </c>
      <c r="N45" s="153"/>
      <c r="O45" s="152">
        <f>MAX(ROUND(P43*E41*12,2),0)</f>
        <v>3300000</v>
      </c>
      <c r="P45" s="153"/>
      <c r="Q45" s="152">
        <f>MAX(ROUND(R43*E41*12,2),0)</f>
        <v>3420000</v>
      </c>
      <c r="R45" s="153"/>
      <c r="S45" s="152">
        <f>MAX(ROUND(T43*E41*12,2),0)</f>
        <v>3480000</v>
      </c>
      <c r="T45" s="153"/>
      <c r="U45" s="152">
        <f>MAX(ROUND(V43*E41*12,2),0)</f>
        <v>3540000</v>
      </c>
      <c r="V45" s="153"/>
      <c r="W45" s="152">
        <f>MAX(ROUND(X43*E41*12,2),0)</f>
        <v>3660000</v>
      </c>
      <c r="X45" s="153"/>
      <c r="Y45" s="152">
        <f>MAX(ROUND(Z43*E41*12,2),0)</f>
        <v>3720000</v>
      </c>
      <c r="Z45" s="153"/>
      <c r="AA45" s="139">
        <f>SUM(G45:Y45)</f>
        <v>33600000</v>
      </c>
      <c r="AB45" s="45"/>
      <c r="AC45" s="45"/>
      <c r="AD45" s="45"/>
      <c r="AE45" s="45"/>
      <c r="AF45" s="45"/>
      <c r="AG45" s="46"/>
    </row>
    <row r="46" spans="2:33" s="13" customFormat="1" ht="17.399999999999999" x14ac:dyDescent="0.3">
      <c r="B46" s="117" t="s">
        <v>76</v>
      </c>
      <c r="C46" s="118"/>
      <c r="D46" s="118"/>
      <c r="E46" s="236">
        <v>750000</v>
      </c>
      <c r="F46" s="239" t="s">
        <v>66</v>
      </c>
      <c r="G46" s="123"/>
      <c r="H46" s="53"/>
      <c r="I46" s="52"/>
      <c r="J46" s="53"/>
      <c r="K46" s="52"/>
      <c r="L46" s="53"/>
      <c r="M46" s="52"/>
      <c r="N46" s="53"/>
      <c r="O46" s="52"/>
      <c r="P46" s="53"/>
      <c r="Q46" s="87"/>
      <c r="R46" s="53"/>
      <c r="S46" s="54"/>
      <c r="T46" s="54"/>
      <c r="U46" s="52"/>
      <c r="V46" s="53"/>
      <c r="W46" s="54"/>
      <c r="X46" s="53"/>
      <c r="Y46" s="87"/>
      <c r="Z46" s="53"/>
      <c r="AA46" s="89"/>
      <c r="AB46" s="45"/>
      <c r="AC46" s="45"/>
      <c r="AD46" s="45"/>
      <c r="AE46" s="45"/>
      <c r="AF46" s="45"/>
      <c r="AG46" s="46"/>
    </row>
    <row r="47" spans="2:33" s="13" customFormat="1" ht="15.75" customHeight="1" x14ac:dyDescent="0.3">
      <c r="B47" s="119" t="s">
        <v>77</v>
      </c>
      <c r="C47" s="120"/>
      <c r="D47" s="120"/>
      <c r="E47" s="237"/>
      <c r="F47" s="240"/>
      <c r="G47" s="50"/>
      <c r="H47" s="51"/>
      <c r="I47" s="58"/>
      <c r="J47" s="51"/>
      <c r="K47" s="58"/>
      <c r="L47" s="51"/>
      <c r="M47" s="58"/>
      <c r="N47" s="51"/>
      <c r="O47" s="58"/>
      <c r="P47" s="51"/>
      <c r="Q47" s="86"/>
      <c r="R47" s="51"/>
      <c r="S47" s="57"/>
      <c r="T47" s="57"/>
      <c r="U47" s="58"/>
      <c r="V47" s="51"/>
      <c r="W47" s="57"/>
      <c r="X47" s="51"/>
      <c r="Y47" s="86"/>
      <c r="Z47" s="51"/>
      <c r="AA47" s="90"/>
      <c r="AB47" s="45"/>
      <c r="AC47" s="45"/>
      <c r="AD47" s="45"/>
      <c r="AE47" s="45"/>
      <c r="AF47" s="45"/>
      <c r="AG47" s="46"/>
    </row>
    <row r="48" spans="2:33" s="13" customFormat="1" ht="15.6" x14ac:dyDescent="0.3">
      <c r="B48" s="119" t="s">
        <v>78</v>
      </c>
      <c r="C48" s="120"/>
      <c r="D48" s="120"/>
      <c r="E48" s="237"/>
      <c r="F48" s="240"/>
      <c r="G48" s="129">
        <v>0.47</v>
      </c>
      <c r="H48" s="106">
        <f>G48*$C$100</f>
        <v>0.47</v>
      </c>
      <c r="I48" s="131">
        <v>0.48</v>
      </c>
      <c r="J48" s="106">
        <f>I48*$C$100</f>
        <v>0.48</v>
      </c>
      <c r="K48" s="131">
        <v>0.5</v>
      </c>
      <c r="L48" s="106">
        <f>K48*$C$100</f>
        <v>0.5</v>
      </c>
      <c r="M48" s="131">
        <v>0.51</v>
      </c>
      <c r="N48" s="106">
        <f>M48*$C$100</f>
        <v>0.51</v>
      </c>
      <c r="O48" s="131">
        <v>0.52</v>
      </c>
      <c r="P48" s="106">
        <f>O48*$C$100</f>
        <v>0.52</v>
      </c>
      <c r="Q48" s="131">
        <v>0.54</v>
      </c>
      <c r="R48" s="106">
        <f>Q48*$C$100</f>
        <v>0.54</v>
      </c>
      <c r="S48" s="129">
        <v>0.55000000000000004</v>
      </c>
      <c r="T48" s="107">
        <f>S48*$C$100</f>
        <v>0.55000000000000004</v>
      </c>
      <c r="U48" s="131">
        <v>0.56000000000000005</v>
      </c>
      <c r="V48" s="106">
        <f>U48*$C$100</f>
        <v>0.56000000000000005</v>
      </c>
      <c r="W48" s="129">
        <v>0.57999999999999996</v>
      </c>
      <c r="X48" s="106">
        <f>W48*$C$100</f>
        <v>0.57999999999999996</v>
      </c>
      <c r="Y48" s="131">
        <v>0.59</v>
      </c>
      <c r="Z48" s="106">
        <f>Y48*$C$100</f>
        <v>0.59</v>
      </c>
      <c r="AA48" s="91"/>
      <c r="AB48" s="45"/>
      <c r="AC48" s="45"/>
      <c r="AD48" s="45"/>
      <c r="AE48" s="45"/>
      <c r="AF48" s="45"/>
      <c r="AG48" s="46"/>
    </row>
    <row r="49" spans="2:33" s="13" customFormat="1" ht="15.75" customHeight="1" x14ac:dyDescent="0.3">
      <c r="B49" s="121"/>
      <c r="C49" s="122"/>
      <c r="D49" s="122"/>
      <c r="E49" s="238"/>
      <c r="F49" s="241"/>
      <c r="G49" s="82" t="s">
        <v>69</v>
      </c>
      <c r="H49" s="85" t="s">
        <v>70</v>
      </c>
      <c r="I49" s="84" t="s">
        <v>69</v>
      </c>
      <c r="J49" s="85" t="s">
        <v>70</v>
      </c>
      <c r="K49" s="84" t="s">
        <v>69</v>
      </c>
      <c r="L49" s="85" t="s">
        <v>70</v>
      </c>
      <c r="M49" s="84" t="s">
        <v>69</v>
      </c>
      <c r="N49" s="85" t="s">
        <v>70</v>
      </c>
      <c r="O49" s="84" t="s">
        <v>69</v>
      </c>
      <c r="P49" s="85" t="s">
        <v>70</v>
      </c>
      <c r="Q49" s="84" t="s">
        <v>69</v>
      </c>
      <c r="R49" s="85" t="s">
        <v>70</v>
      </c>
      <c r="S49" s="82" t="s">
        <v>69</v>
      </c>
      <c r="T49" s="83" t="s">
        <v>70</v>
      </c>
      <c r="U49" s="84" t="s">
        <v>69</v>
      </c>
      <c r="V49" s="85" t="s">
        <v>70</v>
      </c>
      <c r="W49" s="82" t="s">
        <v>69</v>
      </c>
      <c r="X49" s="85" t="s">
        <v>70</v>
      </c>
      <c r="Y49" s="84" t="s">
        <v>69</v>
      </c>
      <c r="Z49" s="85" t="s">
        <v>70</v>
      </c>
      <c r="AA49" s="91"/>
      <c r="AB49" s="45"/>
      <c r="AC49" s="45"/>
      <c r="AD49" s="45"/>
      <c r="AE49" s="45"/>
      <c r="AF49" s="45"/>
      <c r="AG49" s="46"/>
    </row>
    <row r="50" spans="2:33" s="13" customFormat="1" ht="18" customHeight="1" x14ac:dyDescent="0.3">
      <c r="B50" s="242" t="s">
        <v>82</v>
      </c>
      <c r="C50" s="243"/>
      <c r="D50" s="243"/>
      <c r="E50" s="243"/>
      <c r="F50" s="243"/>
      <c r="G50" s="152">
        <f>MAX(ROUND(H48*E46*12,2),0)</f>
        <v>4230000</v>
      </c>
      <c r="H50" s="153"/>
      <c r="I50" s="152">
        <f>MAX(ROUND(J48*E46*12,2),0)</f>
        <v>4320000</v>
      </c>
      <c r="J50" s="153"/>
      <c r="K50" s="152">
        <f>MAX(ROUND(L48*E46*12,2),0)</f>
        <v>4500000</v>
      </c>
      <c r="L50" s="153"/>
      <c r="M50" s="152">
        <f>MAX(ROUND(N48*E46*12,2),0)</f>
        <v>4590000</v>
      </c>
      <c r="N50" s="153"/>
      <c r="O50" s="152">
        <f>MAX(ROUND(P48*E46*12,2),0)</f>
        <v>4680000</v>
      </c>
      <c r="P50" s="153"/>
      <c r="Q50" s="152">
        <f>MAX(ROUND(R48*E46*12,2),0)</f>
        <v>4860000</v>
      </c>
      <c r="R50" s="153"/>
      <c r="S50" s="152">
        <f>MAX(ROUND(T48*E46*12,2),0)</f>
        <v>4950000</v>
      </c>
      <c r="T50" s="153"/>
      <c r="U50" s="152">
        <f>MAX(ROUND(V48*E46*12,2),0)</f>
        <v>5040000</v>
      </c>
      <c r="V50" s="153"/>
      <c r="W50" s="152">
        <f>MAX(ROUND(X48*E46*12,2),0)</f>
        <v>5220000</v>
      </c>
      <c r="X50" s="153"/>
      <c r="Y50" s="152">
        <f>MAX(ROUND(Z48*E46*12,2),0)</f>
        <v>5310000</v>
      </c>
      <c r="Z50" s="153"/>
      <c r="AA50" s="139">
        <f>SUM(G50:Y50)</f>
        <v>47700000</v>
      </c>
      <c r="AB50" s="45"/>
      <c r="AC50" s="45"/>
      <c r="AD50" s="45"/>
      <c r="AE50" s="45"/>
      <c r="AF50" s="45"/>
      <c r="AG50" s="46"/>
    </row>
    <row r="51" spans="2:33" s="13" customFormat="1" ht="18" customHeight="1" x14ac:dyDescent="0.3">
      <c r="B51" s="117" t="s">
        <v>80</v>
      </c>
      <c r="C51" s="118"/>
      <c r="D51" s="118"/>
      <c r="E51" s="236">
        <v>1000000</v>
      </c>
      <c r="F51" s="239" t="s">
        <v>66</v>
      </c>
      <c r="G51" s="50"/>
      <c r="H51" s="51"/>
      <c r="I51" s="58"/>
      <c r="J51" s="51"/>
      <c r="K51" s="58"/>
      <c r="L51" s="51"/>
      <c r="M51" s="58"/>
      <c r="N51" s="51"/>
      <c r="O51" s="58"/>
      <c r="P51" s="51"/>
      <c r="Q51" s="86"/>
      <c r="R51" s="51"/>
      <c r="S51" s="57"/>
      <c r="T51" s="57"/>
      <c r="U51" s="58"/>
      <c r="V51" s="51"/>
      <c r="W51" s="57"/>
      <c r="X51" s="51"/>
      <c r="Y51" s="86"/>
      <c r="Z51" s="51"/>
      <c r="AA51" s="89"/>
      <c r="AB51" s="45"/>
      <c r="AC51" s="45"/>
      <c r="AD51" s="45"/>
      <c r="AE51" s="45"/>
      <c r="AF51" s="45"/>
      <c r="AG51" s="46"/>
    </row>
    <row r="52" spans="2:33" s="13" customFormat="1" ht="15.75" customHeight="1" x14ac:dyDescent="0.3">
      <c r="B52" s="119" t="s">
        <v>67</v>
      </c>
      <c r="C52" s="120"/>
      <c r="D52" s="120"/>
      <c r="E52" s="237"/>
      <c r="F52" s="240"/>
      <c r="G52" s="50"/>
      <c r="H52" s="51"/>
      <c r="I52" s="58"/>
      <c r="J52" s="51"/>
      <c r="K52" s="58"/>
      <c r="L52" s="51"/>
      <c r="M52" s="58"/>
      <c r="N52" s="51"/>
      <c r="O52" s="58"/>
      <c r="P52" s="51"/>
      <c r="Q52" s="86"/>
      <c r="R52" s="51"/>
      <c r="S52" s="57"/>
      <c r="T52" s="57"/>
      <c r="U52" s="58"/>
      <c r="V52" s="51"/>
      <c r="W52" s="57"/>
      <c r="X52" s="51"/>
      <c r="Y52" s="86"/>
      <c r="Z52" s="51"/>
      <c r="AA52" s="90"/>
      <c r="AB52" s="45"/>
      <c r="AC52" s="45"/>
      <c r="AD52" s="45"/>
      <c r="AE52" s="45"/>
      <c r="AF52" s="45"/>
      <c r="AG52" s="46"/>
    </row>
    <row r="53" spans="2:33" s="13" customFormat="1" ht="18" customHeight="1" x14ac:dyDescent="0.3">
      <c r="B53" s="119" t="s">
        <v>81</v>
      </c>
      <c r="C53" s="120"/>
      <c r="D53" s="120"/>
      <c r="E53" s="237"/>
      <c r="F53" s="240"/>
      <c r="G53" s="129">
        <v>0.464146</v>
      </c>
      <c r="H53" s="106">
        <f>G53*$C$100</f>
        <v>0.464146</v>
      </c>
      <c r="I53" s="131">
        <v>0.47574899999999998</v>
      </c>
      <c r="J53" s="106">
        <f>I53*$C$100</f>
        <v>0.47574899999999998</v>
      </c>
      <c r="K53" s="131">
        <v>0.48764299999999999</v>
      </c>
      <c r="L53" s="106">
        <f>K53*$C$100</f>
        <v>0.48764299999999999</v>
      </c>
      <c r="M53" s="131">
        <v>0.499834</v>
      </c>
      <c r="N53" s="106">
        <f>M53*$C$100</f>
        <v>0.499834</v>
      </c>
      <c r="O53" s="131">
        <v>0.51232999999999995</v>
      </c>
      <c r="P53" s="106">
        <f>O53*$C$100</f>
        <v>0.51232999999999995</v>
      </c>
      <c r="Q53" s="131">
        <v>0.52513799999999999</v>
      </c>
      <c r="R53" s="106">
        <f>Q53*$C$100</f>
        <v>0.52513799999999999</v>
      </c>
      <c r="S53" s="129">
        <v>0.53826700000000005</v>
      </c>
      <c r="T53" s="107">
        <f>S53*$C$100</f>
        <v>0.53826700000000005</v>
      </c>
      <c r="U53" s="131">
        <v>0.55172299999999996</v>
      </c>
      <c r="V53" s="106">
        <f>U53*$C$100</f>
        <v>0.55172299999999996</v>
      </c>
      <c r="W53" s="129">
        <v>0.56551600000000002</v>
      </c>
      <c r="X53" s="106">
        <f>W53*$C$100</f>
        <v>0.56551600000000002</v>
      </c>
      <c r="Y53" s="131">
        <v>0.579654</v>
      </c>
      <c r="Z53" s="106">
        <f>Y53*$C$100</f>
        <v>0.579654</v>
      </c>
      <c r="AA53" s="91"/>
      <c r="AB53" s="45"/>
      <c r="AC53" s="45"/>
      <c r="AD53" s="45"/>
      <c r="AE53" s="45"/>
      <c r="AF53" s="45"/>
      <c r="AG53" s="46"/>
    </row>
    <row r="54" spans="2:33" s="13" customFormat="1" ht="15.75" customHeight="1" x14ac:dyDescent="0.3">
      <c r="B54" s="121"/>
      <c r="C54" s="122"/>
      <c r="D54" s="122"/>
      <c r="E54" s="238"/>
      <c r="F54" s="241"/>
      <c r="G54" s="82" t="s">
        <v>69</v>
      </c>
      <c r="H54" s="85" t="s">
        <v>70</v>
      </c>
      <c r="I54" s="84" t="s">
        <v>69</v>
      </c>
      <c r="J54" s="85" t="s">
        <v>70</v>
      </c>
      <c r="K54" s="84" t="s">
        <v>69</v>
      </c>
      <c r="L54" s="85" t="s">
        <v>70</v>
      </c>
      <c r="M54" s="84" t="s">
        <v>69</v>
      </c>
      <c r="N54" s="85" t="s">
        <v>70</v>
      </c>
      <c r="O54" s="84" t="s">
        <v>69</v>
      </c>
      <c r="P54" s="85" t="s">
        <v>70</v>
      </c>
      <c r="Q54" s="84" t="s">
        <v>69</v>
      </c>
      <c r="R54" s="85" t="s">
        <v>70</v>
      </c>
      <c r="S54" s="82" t="s">
        <v>69</v>
      </c>
      <c r="T54" s="83" t="s">
        <v>70</v>
      </c>
      <c r="U54" s="84" t="s">
        <v>69</v>
      </c>
      <c r="V54" s="85" t="s">
        <v>70</v>
      </c>
      <c r="W54" s="61" t="s">
        <v>69</v>
      </c>
      <c r="X54" s="71" t="s">
        <v>70</v>
      </c>
      <c r="Y54" s="62" t="s">
        <v>69</v>
      </c>
      <c r="Z54" s="71" t="s">
        <v>70</v>
      </c>
      <c r="AA54" s="92"/>
      <c r="AB54" s="45"/>
      <c r="AC54" s="45"/>
      <c r="AD54" s="45"/>
      <c r="AE54" s="45"/>
      <c r="AF54" s="45"/>
      <c r="AG54" s="46"/>
    </row>
    <row r="55" spans="2:33" s="13" customFormat="1" ht="18" customHeight="1" x14ac:dyDescent="0.3">
      <c r="B55" s="234" t="s">
        <v>129</v>
      </c>
      <c r="C55" s="235"/>
      <c r="D55" s="235"/>
      <c r="E55" s="235"/>
      <c r="F55" s="235"/>
      <c r="G55" s="152">
        <f>MAX(ROUND(H53*E51*12,2),0)</f>
        <v>5569752</v>
      </c>
      <c r="H55" s="153"/>
      <c r="I55" s="152">
        <f>MAX(ROUND(J53*E51*12,2),0)</f>
        <v>5708988</v>
      </c>
      <c r="J55" s="153"/>
      <c r="K55" s="152">
        <f>MAX(ROUND(L53*E51*12,2),0)</f>
        <v>5851716</v>
      </c>
      <c r="L55" s="153"/>
      <c r="M55" s="152">
        <f>MAX(ROUND(N53*E51*12,2),0)</f>
        <v>5998008</v>
      </c>
      <c r="N55" s="153"/>
      <c r="O55" s="152">
        <f>MAX(ROUND(P53*E51*12,2),0)</f>
        <v>6147960</v>
      </c>
      <c r="P55" s="153"/>
      <c r="Q55" s="152">
        <f>MAX(ROUND(R53*E51*12,2),0)</f>
        <v>6301656</v>
      </c>
      <c r="R55" s="153"/>
      <c r="S55" s="175">
        <f>MAX(ROUND(T53*E51*12,2),0)</f>
        <v>6459204</v>
      </c>
      <c r="T55" s="175"/>
      <c r="U55" s="152">
        <f>MAX(ROUND(V53*E51*12,2),0)</f>
        <v>6620676</v>
      </c>
      <c r="V55" s="153"/>
      <c r="W55" s="175">
        <f>MAX(ROUND(X53*E51*12,2),0)</f>
        <v>6786192</v>
      </c>
      <c r="X55" s="175"/>
      <c r="Y55" s="152">
        <f>MAX(ROUND(Z53*E51*12,2),0)</f>
        <v>6955848</v>
      </c>
      <c r="Z55" s="153"/>
      <c r="AA55" s="139">
        <f>SUM(G55:Y55)</f>
        <v>62400000</v>
      </c>
      <c r="AB55" s="45"/>
      <c r="AC55" s="45"/>
      <c r="AD55" s="45"/>
      <c r="AE55" s="45"/>
      <c r="AF55" s="45"/>
      <c r="AG55" s="46"/>
    </row>
    <row r="56" spans="2:33" s="13" customFormat="1" ht="15.75" customHeight="1" x14ac:dyDescent="0.3">
      <c r="B56" s="231"/>
      <c r="C56" s="232"/>
      <c r="D56" s="232"/>
      <c r="E56" s="232"/>
      <c r="F56" s="232"/>
      <c r="G56" s="232"/>
      <c r="H56" s="232"/>
      <c r="I56" s="232"/>
      <c r="J56" s="232"/>
      <c r="K56" s="232"/>
      <c r="L56" s="232"/>
      <c r="M56" s="232"/>
      <c r="N56" s="232"/>
      <c r="O56" s="232"/>
      <c r="P56" s="232"/>
      <c r="Q56" s="232"/>
      <c r="R56" s="232"/>
      <c r="S56" s="232"/>
      <c r="T56" s="232"/>
      <c r="U56" s="232"/>
      <c r="V56" s="232"/>
      <c r="W56" s="232"/>
      <c r="X56" s="232"/>
      <c r="Y56" s="232"/>
      <c r="Z56" s="232"/>
      <c r="AA56" s="233"/>
      <c r="AB56" s="45"/>
      <c r="AC56" s="45"/>
      <c r="AD56" s="45"/>
      <c r="AE56" s="45"/>
      <c r="AF56" s="45"/>
      <c r="AG56" s="46"/>
    </row>
    <row r="57" spans="2:33" s="13" customFormat="1" ht="15.75" customHeight="1" x14ac:dyDescent="0.3">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6"/>
    </row>
    <row r="58" spans="2:33" s="13" customFormat="1" ht="15.6" x14ac:dyDescent="0.3">
      <c r="B58" s="17" t="s">
        <v>83</v>
      </c>
      <c r="C58" s="15"/>
      <c r="D58" s="16"/>
      <c r="E58" s="12"/>
      <c r="F58" s="12"/>
      <c r="G58" s="12"/>
      <c r="H58" s="12"/>
      <c r="I58" s="12"/>
      <c r="J58" s="12"/>
      <c r="K58" s="12"/>
      <c r="L58" s="12"/>
      <c r="M58" s="12"/>
      <c r="N58" s="12"/>
      <c r="O58" s="12"/>
      <c r="P58" s="12"/>
      <c r="Q58" s="12"/>
      <c r="R58" s="12"/>
      <c r="S58" s="12"/>
      <c r="T58" s="12"/>
      <c r="U58" s="12"/>
      <c r="V58" s="12"/>
      <c r="W58" s="12"/>
      <c r="X58" s="12"/>
      <c r="Y58" s="12"/>
      <c r="Z58" s="12"/>
      <c r="AA58" s="12"/>
      <c r="AB58" s="12"/>
      <c r="AC58" s="12"/>
    </row>
    <row r="59" spans="2:33" s="13" customFormat="1" ht="15.75" customHeight="1" x14ac:dyDescent="0.3">
      <c r="B59" s="221" t="s">
        <v>84</v>
      </c>
      <c r="C59" s="222"/>
      <c r="D59" s="222"/>
      <c r="E59" s="225" t="s">
        <v>50</v>
      </c>
      <c r="F59" s="227" t="s">
        <v>51</v>
      </c>
      <c r="G59" s="229" t="s">
        <v>52</v>
      </c>
      <c r="H59" s="230"/>
      <c r="I59" s="218" t="s">
        <v>53</v>
      </c>
      <c r="J59" s="219"/>
      <c r="K59" s="218" t="s">
        <v>54</v>
      </c>
      <c r="L59" s="219"/>
      <c r="M59" s="218" t="s">
        <v>55</v>
      </c>
      <c r="N59" s="219"/>
      <c r="O59" s="218" t="s">
        <v>56</v>
      </c>
      <c r="P59" s="219"/>
      <c r="Q59" s="218" t="s">
        <v>57</v>
      </c>
      <c r="R59" s="219"/>
      <c r="S59" s="218" t="s">
        <v>58</v>
      </c>
      <c r="T59" s="219"/>
      <c r="U59" s="218" t="s">
        <v>59</v>
      </c>
      <c r="V59" s="219"/>
      <c r="W59" s="218" t="s">
        <v>60</v>
      </c>
      <c r="X59" s="220"/>
      <c r="Y59" s="214" t="s">
        <v>61</v>
      </c>
      <c r="Z59" s="215"/>
      <c r="AA59" s="216" t="s">
        <v>85</v>
      </c>
    </row>
    <row r="60" spans="2:33" s="13" customFormat="1" ht="15.75" customHeight="1" x14ac:dyDescent="0.3">
      <c r="B60" s="223"/>
      <c r="C60" s="224"/>
      <c r="D60" s="224"/>
      <c r="E60" s="226"/>
      <c r="F60" s="228"/>
      <c r="G60" s="110" t="s">
        <v>63</v>
      </c>
      <c r="H60" s="48" t="s">
        <v>64</v>
      </c>
      <c r="I60" s="47" t="s">
        <v>63</v>
      </c>
      <c r="J60" s="48" t="s">
        <v>64</v>
      </c>
      <c r="K60" s="47" t="s">
        <v>63</v>
      </c>
      <c r="L60" s="48" t="s">
        <v>64</v>
      </c>
      <c r="M60" s="47" t="s">
        <v>63</v>
      </c>
      <c r="N60" s="48" t="s">
        <v>64</v>
      </c>
      <c r="O60" s="47" t="s">
        <v>63</v>
      </c>
      <c r="P60" s="48" t="s">
        <v>64</v>
      </c>
      <c r="Q60" s="47" t="s">
        <v>63</v>
      </c>
      <c r="R60" s="48" t="s">
        <v>64</v>
      </c>
      <c r="S60" s="47" t="s">
        <v>63</v>
      </c>
      <c r="T60" s="48" t="s">
        <v>64</v>
      </c>
      <c r="U60" s="47" t="s">
        <v>63</v>
      </c>
      <c r="V60" s="48" t="s">
        <v>64</v>
      </c>
      <c r="W60" s="47" t="s">
        <v>63</v>
      </c>
      <c r="X60" s="49" t="s">
        <v>64</v>
      </c>
      <c r="Y60" s="101" t="s">
        <v>63</v>
      </c>
      <c r="Z60" s="102" t="s">
        <v>64</v>
      </c>
      <c r="AA60" s="217"/>
    </row>
    <row r="61" spans="2:33" s="13" customFormat="1" ht="15.6" x14ac:dyDescent="0.3">
      <c r="B61" s="190" t="s">
        <v>86</v>
      </c>
      <c r="C61" s="191"/>
      <c r="D61" s="192"/>
      <c r="E61" s="193" t="s">
        <v>87</v>
      </c>
      <c r="F61" s="193" t="s">
        <v>88</v>
      </c>
      <c r="G61" s="50"/>
      <c r="H61" s="51"/>
      <c r="I61" s="52"/>
      <c r="J61" s="53"/>
      <c r="K61" s="52"/>
      <c r="L61" s="53"/>
      <c r="M61" s="52"/>
      <c r="N61" s="53"/>
      <c r="O61" s="52"/>
      <c r="P61" s="54"/>
      <c r="Q61" s="55"/>
      <c r="R61" s="56"/>
      <c r="S61" s="54"/>
      <c r="T61" s="54"/>
      <c r="U61" s="52"/>
      <c r="V61" s="53"/>
      <c r="W61" s="54"/>
      <c r="X61" s="54"/>
      <c r="Y61" s="103"/>
      <c r="Z61" s="104"/>
      <c r="AA61" s="196" t="s">
        <v>30</v>
      </c>
    </row>
    <row r="62" spans="2:33" s="13" customFormat="1" ht="15.75" customHeight="1" x14ac:dyDescent="0.3">
      <c r="B62" s="199" t="s">
        <v>89</v>
      </c>
      <c r="C62" s="200"/>
      <c r="D62" s="201"/>
      <c r="E62" s="194"/>
      <c r="F62" s="194"/>
      <c r="G62" s="50"/>
      <c r="H62" s="51"/>
      <c r="I62" s="58"/>
      <c r="J62" s="51"/>
      <c r="K62" s="58"/>
      <c r="L62" s="51"/>
      <c r="M62" s="58"/>
      <c r="N62" s="51"/>
      <c r="O62" s="58"/>
      <c r="P62" s="57"/>
      <c r="Q62" s="59"/>
      <c r="R62" s="60"/>
      <c r="S62" s="57"/>
      <c r="T62" s="57"/>
      <c r="U62" s="58"/>
      <c r="V62" s="51"/>
      <c r="W62" s="57"/>
      <c r="X62" s="57"/>
      <c r="Y62" s="86"/>
      <c r="Z62" s="51"/>
      <c r="AA62" s="197"/>
    </row>
    <row r="63" spans="2:33" s="13" customFormat="1" ht="15.75" customHeight="1" x14ac:dyDescent="0.3">
      <c r="B63" s="199"/>
      <c r="C63" s="200"/>
      <c r="D63" s="201"/>
      <c r="E63" s="194"/>
      <c r="F63" s="194"/>
      <c r="G63" s="133">
        <v>156202.84</v>
      </c>
      <c r="H63" s="106">
        <f>G63*C100</f>
        <v>156202.84</v>
      </c>
      <c r="I63" s="131">
        <v>160107.91</v>
      </c>
      <c r="J63" s="106">
        <f>I63*C100</f>
        <v>160107.91</v>
      </c>
      <c r="K63" s="131">
        <v>164110.6</v>
      </c>
      <c r="L63" s="106">
        <f>K63*C100</f>
        <v>164110.6</v>
      </c>
      <c r="M63" s="131">
        <v>168213.37</v>
      </c>
      <c r="N63" s="106">
        <f>M63*C100</f>
        <v>168213.37</v>
      </c>
      <c r="O63" s="131">
        <v>172418.7</v>
      </c>
      <c r="P63" s="106">
        <f>O63*C100</f>
        <v>172418.7</v>
      </c>
      <c r="Q63" s="134">
        <v>176729.17</v>
      </c>
      <c r="R63" s="106">
        <f>Q63*C100</f>
        <v>176729.17</v>
      </c>
      <c r="S63" s="133">
        <v>181147.4</v>
      </c>
      <c r="T63" s="106">
        <f>S63*C100</f>
        <v>181147.4</v>
      </c>
      <c r="U63" s="131">
        <v>185676.09</v>
      </c>
      <c r="V63" s="106">
        <f>U63*C100</f>
        <v>185676.09</v>
      </c>
      <c r="W63" s="131">
        <v>190317.99</v>
      </c>
      <c r="X63" s="107">
        <f>W63*C100</f>
        <v>190317.99</v>
      </c>
      <c r="Y63" s="131">
        <v>195075.94</v>
      </c>
      <c r="Z63" s="106">
        <f>Y63*C100</f>
        <v>195075.94</v>
      </c>
      <c r="AA63" s="197"/>
    </row>
    <row r="64" spans="2:33" s="13" customFormat="1" ht="15.75" customHeight="1" x14ac:dyDescent="0.3">
      <c r="B64" s="202"/>
      <c r="C64" s="203"/>
      <c r="D64" s="204"/>
      <c r="E64" s="195"/>
      <c r="F64" s="195"/>
      <c r="G64" s="61" t="s">
        <v>69</v>
      </c>
      <c r="H64" s="71" t="s">
        <v>70</v>
      </c>
      <c r="I64" s="62" t="s">
        <v>69</v>
      </c>
      <c r="J64" s="71" t="s">
        <v>70</v>
      </c>
      <c r="K64" s="62" t="s">
        <v>69</v>
      </c>
      <c r="L64" s="71" t="s">
        <v>70</v>
      </c>
      <c r="M64" s="62" t="s">
        <v>69</v>
      </c>
      <c r="N64" s="71" t="s">
        <v>70</v>
      </c>
      <c r="O64" s="62" t="s">
        <v>69</v>
      </c>
      <c r="P64" s="71" t="s">
        <v>70</v>
      </c>
      <c r="Q64" s="63" t="s">
        <v>69</v>
      </c>
      <c r="R64" s="71" t="s">
        <v>70</v>
      </c>
      <c r="S64" s="61" t="s">
        <v>69</v>
      </c>
      <c r="T64" s="71" t="s">
        <v>70</v>
      </c>
      <c r="U64" s="62" t="s">
        <v>69</v>
      </c>
      <c r="V64" s="71" t="s">
        <v>70</v>
      </c>
      <c r="W64" s="62" t="s">
        <v>69</v>
      </c>
      <c r="X64" s="88" t="s">
        <v>70</v>
      </c>
      <c r="Y64" s="105" t="s">
        <v>69</v>
      </c>
      <c r="Z64" s="71" t="s">
        <v>70</v>
      </c>
      <c r="AA64" s="198"/>
    </row>
    <row r="65" spans="2:33" s="13" customFormat="1" ht="15.75" customHeight="1" x14ac:dyDescent="0.3">
      <c r="B65" s="183" t="s">
        <v>90</v>
      </c>
      <c r="C65" s="184"/>
      <c r="D65" s="184"/>
      <c r="E65" s="184"/>
      <c r="F65" s="185"/>
      <c r="G65" s="186">
        <f>MAX(ROUND(H63*12,2),0)</f>
        <v>1874434.08</v>
      </c>
      <c r="H65" s="187"/>
      <c r="I65" s="206">
        <f>MAX(ROUND(J63*12,2),0)</f>
        <v>1921294.92</v>
      </c>
      <c r="J65" s="207"/>
      <c r="K65" s="206">
        <f>MAX(ROUND(L63*12,2),0)</f>
        <v>1969327.2</v>
      </c>
      <c r="L65" s="207"/>
      <c r="M65" s="206">
        <f>MAX(ROUND(N63*12,2),0)</f>
        <v>2018560.44</v>
      </c>
      <c r="N65" s="207"/>
      <c r="O65" s="152">
        <f>MAX(ROUND(P63*12,2),0)</f>
        <v>2069024.4</v>
      </c>
      <c r="P65" s="153"/>
      <c r="Q65" s="188">
        <f>MAX(ROUND(R63*12,2),0)</f>
        <v>2120750.04</v>
      </c>
      <c r="R65" s="189"/>
      <c r="S65" s="152">
        <f>MAX(ROUND(T63*12,2),0)</f>
        <v>2173768.7999999998</v>
      </c>
      <c r="T65" s="153"/>
      <c r="U65" s="152">
        <f>MAX(ROUND(V63*12,2),0)</f>
        <v>2228113.08</v>
      </c>
      <c r="V65" s="153"/>
      <c r="W65" s="152">
        <f>MAX(ROUND(X63*12,2),0)</f>
        <v>2283815.88</v>
      </c>
      <c r="X65" s="175"/>
      <c r="Y65" s="188">
        <f>MAX(ROUND(Z63*12,2),0)</f>
        <v>2340911.2799999998</v>
      </c>
      <c r="Z65" s="189"/>
      <c r="AA65" s="100">
        <f>SUM(G65:Y65)</f>
        <v>21000000.120000005</v>
      </c>
      <c r="AB65" s="67"/>
      <c r="AC65" s="67"/>
      <c r="AD65" s="67"/>
      <c r="AE65" s="67"/>
      <c r="AF65" s="67"/>
      <c r="AG65" s="46"/>
    </row>
    <row r="66" spans="2:33" s="13" customFormat="1" ht="15.6" x14ac:dyDescent="0.3">
      <c r="B66" s="190" t="s">
        <v>91</v>
      </c>
      <c r="C66" s="191"/>
      <c r="D66" s="192"/>
      <c r="E66" s="193" t="s">
        <v>87</v>
      </c>
      <c r="F66" s="193" t="s">
        <v>88</v>
      </c>
      <c r="G66" s="50"/>
      <c r="H66" s="51"/>
      <c r="I66" s="52"/>
      <c r="J66" s="53"/>
      <c r="K66" s="52"/>
      <c r="L66" s="53"/>
      <c r="M66" s="52"/>
      <c r="N66" s="53"/>
      <c r="O66" s="52"/>
      <c r="P66" s="54"/>
      <c r="Q66" s="55"/>
      <c r="R66" s="56"/>
      <c r="S66" s="54"/>
      <c r="T66" s="54"/>
      <c r="U66" s="52"/>
      <c r="V66" s="53"/>
      <c r="W66" s="54"/>
      <c r="X66" s="54"/>
      <c r="Y66" s="87"/>
      <c r="Z66" s="53"/>
      <c r="AA66" s="196" t="s">
        <v>30</v>
      </c>
    </row>
    <row r="67" spans="2:33" s="13" customFormat="1" ht="15.75" customHeight="1" x14ac:dyDescent="0.3">
      <c r="B67" s="199" t="s">
        <v>92</v>
      </c>
      <c r="C67" s="200"/>
      <c r="D67" s="201"/>
      <c r="E67" s="194"/>
      <c r="F67" s="194"/>
      <c r="G67" s="50"/>
      <c r="H67" s="51"/>
      <c r="I67" s="58"/>
      <c r="J67" s="51"/>
      <c r="K67" s="58"/>
      <c r="L67" s="51"/>
      <c r="M67" s="58"/>
      <c r="N67" s="51"/>
      <c r="O67" s="58"/>
      <c r="P67" s="57"/>
      <c r="Q67" s="59"/>
      <c r="R67" s="60"/>
      <c r="S67" s="57"/>
      <c r="T67" s="57"/>
      <c r="U67" s="58"/>
      <c r="V67" s="51"/>
      <c r="W67" s="57"/>
      <c r="X67" s="57"/>
      <c r="Y67" s="86"/>
      <c r="Z67" s="51"/>
      <c r="AA67" s="197"/>
    </row>
    <row r="68" spans="2:33" s="13" customFormat="1" ht="15.75" customHeight="1" x14ac:dyDescent="0.3">
      <c r="B68" s="199"/>
      <c r="C68" s="200"/>
      <c r="D68" s="201"/>
      <c r="E68" s="194"/>
      <c r="F68" s="194"/>
      <c r="G68" s="133">
        <v>66944.070000000007</v>
      </c>
      <c r="H68" s="106">
        <f>G68*C100</f>
        <v>66944.070000000007</v>
      </c>
      <c r="I68" s="131">
        <v>68617.67</v>
      </c>
      <c r="J68" s="106">
        <f>I68*C100</f>
        <v>68617.67</v>
      </c>
      <c r="K68" s="131">
        <v>70333.119999999995</v>
      </c>
      <c r="L68" s="106">
        <f>K68*C100</f>
        <v>70333.119999999995</v>
      </c>
      <c r="M68" s="131">
        <v>72091.44</v>
      </c>
      <c r="N68" s="106">
        <f>M68*C100</f>
        <v>72091.44</v>
      </c>
      <c r="O68" s="131">
        <v>73893.73</v>
      </c>
      <c r="P68" s="106">
        <f>O68*C100</f>
        <v>73893.73</v>
      </c>
      <c r="Q68" s="134">
        <v>75741.070000000007</v>
      </c>
      <c r="R68" s="106">
        <f>Q68*C100</f>
        <v>75741.070000000007</v>
      </c>
      <c r="S68" s="133">
        <v>77634.600000000006</v>
      </c>
      <c r="T68" s="106">
        <f>S68*C100</f>
        <v>77634.600000000006</v>
      </c>
      <c r="U68" s="131">
        <v>79575.47</v>
      </c>
      <c r="V68" s="106">
        <f>U68*C100</f>
        <v>79575.47</v>
      </c>
      <c r="W68" s="131">
        <v>81564.850000000006</v>
      </c>
      <c r="X68" s="107">
        <f>W68*C100</f>
        <v>81564.850000000006</v>
      </c>
      <c r="Y68" s="131">
        <v>83603.97</v>
      </c>
      <c r="Z68" s="106">
        <f>Y68*C100</f>
        <v>83603.97</v>
      </c>
      <c r="AA68" s="197"/>
    </row>
    <row r="69" spans="2:33" s="13" customFormat="1" ht="15.75" customHeight="1" x14ac:dyDescent="0.3">
      <c r="B69" s="202"/>
      <c r="C69" s="203"/>
      <c r="D69" s="204"/>
      <c r="E69" s="195"/>
      <c r="F69" s="195"/>
      <c r="G69" s="61" t="s">
        <v>69</v>
      </c>
      <c r="H69" s="71" t="s">
        <v>70</v>
      </c>
      <c r="I69" s="62" t="s">
        <v>69</v>
      </c>
      <c r="J69" s="71" t="s">
        <v>70</v>
      </c>
      <c r="K69" s="62" t="s">
        <v>69</v>
      </c>
      <c r="L69" s="71" t="s">
        <v>70</v>
      </c>
      <c r="M69" s="62" t="s">
        <v>69</v>
      </c>
      <c r="N69" s="71" t="s">
        <v>70</v>
      </c>
      <c r="O69" s="62" t="s">
        <v>69</v>
      </c>
      <c r="P69" s="71" t="s">
        <v>70</v>
      </c>
      <c r="Q69" s="63" t="s">
        <v>69</v>
      </c>
      <c r="R69" s="71" t="s">
        <v>70</v>
      </c>
      <c r="S69" s="61" t="s">
        <v>69</v>
      </c>
      <c r="T69" s="71" t="s">
        <v>70</v>
      </c>
      <c r="U69" s="62" t="s">
        <v>69</v>
      </c>
      <c r="V69" s="71" t="s">
        <v>70</v>
      </c>
      <c r="W69" s="62" t="s">
        <v>69</v>
      </c>
      <c r="X69" s="88" t="s">
        <v>70</v>
      </c>
      <c r="Y69" s="62" t="s">
        <v>69</v>
      </c>
      <c r="Z69" s="71" t="s">
        <v>70</v>
      </c>
      <c r="AA69" s="198"/>
    </row>
    <row r="70" spans="2:33" s="13" customFormat="1" ht="15.75" customHeight="1" x14ac:dyDescent="0.3">
      <c r="B70" s="183" t="s">
        <v>90</v>
      </c>
      <c r="C70" s="184"/>
      <c r="D70" s="184"/>
      <c r="E70" s="184"/>
      <c r="F70" s="185"/>
      <c r="G70" s="186">
        <f>MAX(ROUND(H68*12,2),0)</f>
        <v>803328.84</v>
      </c>
      <c r="H70" s="187"/>
      <c r="I70" s="205">
        <f>MAX(ROUND(J68*12,2),0)</f>
        <v>823412.04</v>
      </c>
      <c r="J70" s="205"/>
      <c r="K70" s="206">
        <f>MAX(ROUND(L68*12,2),0)</f>
        <v>843997.44</v>
      </c>
      <c r="L70" s="207"/>
      <c r="M70" s="206">
        <f>MAX(ROUND(N68*12,2),0)</f>
        <v>865097.28</v>
      </c>
      <c r="N70" s="207"/>
      <c r="O70" s="152">
        <f>MAX(ROUND(P68*12,2),0)</f>
        <v>886724.76</v>
      </c>
      <c r="P70" s="153"/>
      <c r="Q70" s="188">
        <f>MAX(ROUND(R68*12,2),0)</f>
        <v>908892.84</v>
      </c>
      <c r="R70" s="189"/>
      <c r="S70" s="152">
        <f>MAX(ROUND(T68*12,2),0)</f>
        <v>931615.2</v>
      </c>
      <c r="T70" s="153"/>
      <c r="U70" s="152">
        <f>MAX(ROUND(V68*12,2),0)</f>
        <v>954905.64</v>
      </c>
      <c r="V70" s="153"/>
      <c r="W70" s="152">
        <f>MAX(ROUND(X68*12,2),0)</f>
        <v>978778.2</v>
      </c>
      <c r="X70" s="175"/>
      <c r="Y70" s="152">
        <f>MAX(ROUND(Z68*12,2),0)</f>
        <v>1003247.64</v>
      </c>
      <c r="Z70" s="153"/>
      <c r="AA70" s="100">
        <f>SUM(G70:Y70)</f>
        <v>8999999.879999999</v>
      </c>
      <c r="AB70" s="67"/>
      <c r="AC70" s="67"/>
      <c r="AD70" s="67"/>
      <c r="AE70" s="67"/>
      <c r="AF70" s="67"/>
      <c r="AG70" s="46" t="s">
        <v>30</v>
      </c>
    </row>
    <row r="71" spans="2:33" s="13" customFormat="1" ht="15.75" customHeight="1" x14ac:dyDescent="0.3">
      <c r="B71" s="190" t="s">
        <v>93</v>
      </c>
      <c r="C71" s="191"/>
      <c r="D71" s="192"/>
      <c r="E71" s="193">
        <v>250</v>
      </c>
      <c r="F71" s="193" t="s">
        <v>94</v>
      </c>
      <c r="G71" s="50"/>
      <c r="H71" s="51"/>
      <c r="I71" s="52"/>
      <c r="J71" s="53"/>
      <c r="K71" s="52"/>
      <c r="L71" s="53"/>
      <c r="M71" s="52"/>
      <c r="N71" s="53"/>
      <c r="O71" s="52"/>
      <c r="P71" s="54"/>
      <c r="Q71" s="55"/>
      <c r="R71" s="56"/>
      <c r="S71" s="54"/>
      <c r="T71" s="54"/>
      <c r="U71" s="52"/>
      <c r="V71" s="53"/>
      <c r="W71" s="54"/>
      <c r="X71" s="54"/>
      <c r="Y71" s="87"/>
      <c r="Z71" s="53"/>
      <c r="AA71" s="196" t="s">
        <v>30</v>
      </c>
    </row>
    <row r="72" spans="2:33" s="13" customFormat="1" ht="15.75" customHeight="1" x14ac:dyDescent="0.3">
      <c r="B72" s="199" t="s">
        <v>95</v>
      </c>
      <c r="C72" s="200"/>
      <c r="D72" s="201"/>
      <c r="E72" s="194"/>
      <c r="F72" s="194"/>
      <c r="G72" s="50"/>
      <c r="H72" s="51"/>
      <c r="I72" s="58"/>
      <c r="J72" s="51"/>
      <c r="K72" s="58"/>
      <c r="L72" s="51"/>
      <c r="M72" s="58"/>
      <c r="N72" s="51"/>
      <c r="O72" s="58"/>
      <c r="P72" s="57"/>
      <c r="Q72" s="59"/>
      <c r="R72" s="60"/>
      <c r="S72" s="57"/>
      <c r="T72" s="57"/>
      <c r="U72" s="58"/>
      <c r="V72" s="51"/>
      <c r="W72" s="57"/>
      <c r="X72" s="57"/>
      <c r="Y72" s="86"/>
      <c r="Z72" s="51"/>
      <c r="AA72" s="197"/>
    </row>
    <row r="73" spans="2:33" s="13" customFormat="1" ht="15.75" customHeight="1" x14ac:dyDescent="0.3">
      <c r="B73" s="199"/>
      <c r="C73" s="200"/>
      <c r="D73" s="201"/>
      <c r="E73" s="194"/>
      <c r="F73" s="194"/>
      <c r="G73" s="133">
        <v>624.81134199999997</v>
      </c>
      <c r="H73" s="106">
        <f>G73*C100</f>
        <v>624.81134199999997</v>
      </c>
      <c r="I73" s="131">
        <v>640.43162600000005</v>
      </c>
      <c r="J73" s="106">
        <f>I73*C100</f>
        <v>640.43162600000005</v>
      </c>
      <c r="K73" s="131">
        <v>656.44241599999998</v>
      </c>
      <c r="L73" s="106">
        <f>K73*C100</f>
        <v>656.44241599999998</v>
      </c>
      <c r="M73" s="131">
        <v>672.853477</v>
      </c>
      <c r="N73" s="106">
        <f>M73*C100</f>
        <v>672.853477</v>
      </c>
      <c r="O73" s="131">
        <v>689.67481399999997</v>
      </c>
      <c r="P73" s="106">
        <f>O73*C100</f>
        <v>689.67481399999997</v>
      </c>
      <c r="Q73" s="134">
        <v>706.91668400000003</v>
      </c>
      <c r="R73" s="106">
        <f>Q73*C100</f>
        <v>706.91668400000003</v>
      </c>
      <c r="S73" s="133">
        <v>724.58960100000002</v>
      </c>
      <c r="T73" s="106">
        <f>S73*C100</f>
        <v>724.58960100000002</v>
      </c>
      <c r="U73" s="131">
        <v>742.704341</v>
      </c>
      <c r="V73" s="106">
        <f>U73*C100</f>
        <v>742.704341</v>
      </c>
      <c r="W73" s="131">
        <v>761.27194999999995</v>
      </c>
      <c r="X73" s="107">
        <f>W73*C100</f>
        <v>761.27194999999995</v>
      </c>
      <c r="Y73" s="131">
        <v>780.30374900000004</v>
      </c>
      <c r="Z73" s="106">
        <f>Y73*C100</f>
        <v>780.30374900000004</v>
      </c>
      <c r="AA73" s="197"/>
    </row>
    <row r="74" spans="2:33" s="13" customFormat="1" ht="15.75" customHeight="1" x14ac:dyDescent="0.3">
      <c r="B74" s="202"/>
      <c r="C74" s="203"/>
      <c r="D74" s="204"/>
      <c r="E74" s="195"/>
      <c r="F74" s="195"/>
      <c r="G74" s="61" t="s">
        <v>69</v>
      </c>
      <c r="H74" s="71" t="s">
        <v>70</v>
      </c>
      <c r="I74" s="62" t="s">
        <v>69</v>
      </c>
      <c r="J74" s="71" t="s">
        <v>70</v>
      </c>
      <c r="K74" s="62" t="s">
        <v>69</v>
      </c>
      <c r="L74" s="71" t="s">
        <v>70</v>
      </c>
      <c r="M74" s="62" t="s">
        <v>69</v>
      </c>
      <c r="N74" s="71" t="s">
        <v>70</v>
      </c>
      <c r="O74" s="62" t="s">
        <v>69</v>
      </c>
      <c r="P74" s="71" t="s">
        <v>70</v>
      </c>
      <c r="Q74" s="63" t="s">
        <v>69</v>
      </c>
      <c r="R74" s="71" t="s">
        <v>70</v>
      </c>
      <c r="S74" s="61" t="s">
        <v>69</v>
      </c>
      <c r="T74" s="71" t="s">
        <v>70</v>
      </c>
      <c r="U74" s="62" t="s">
        <v>69</v>
      </c>
      <c r="V74" s="71" t="s">
        <v>70</v>
      </c>
      <c r="W74" s="62" t="s">
        <v>69</v>
      </c>
      <c r="X74" s="88" t="s">
        <v>70</v>
      </c>
      <c r="Y74" s="62" t="s">
        <v>69</v>
      </c>
      <c r="Z74" s="71" t="s">
        <v>70</v>
      </c>
      <c r="AA74" s="198"/>
    </row>
    <row r="75" spans="2:33" s="13" customFormat="1" ht="18.75" customHeight="1" x14ac:dyDescent="0.3">
      <c r="B75" s="183" t="s">
        <v>96</v>
      </c>
      <c r="C75" s="184"/>
      <c r="D75" s="184"/>
      <c r="E75" s="184"/>
      <c r="F75" s="185"/>
      <c r="G75" s="186">
        <f>MAX(ROUND(H73*E71*12,2),0)</f>
        <v>1874434.03</v>
      </c>
      <c r="H75" s="187"/>
      <c r="I75" s="205">
        <f>MAX(ROUND(J73*E71*12,2),0)</f>
        <v>1921294.88</v>
      </c>
      <c r="J75" s="205"/>
      <c r="K75" s="206">
        <f>MAX(ROUND(L73*E71*12,2),0)</f>
        <v>1969327.25</v>
      </c>
      <c r="L75" s="207"/>
      <c r="M75" s="206">
        <f>MAX(ROUND(N73*E71*12,2),0)</f>
        <v>2018560.43</v>
      </c>
      <c r="N75" s="207"/>
      <c r="O75" s="152">
        <f>MAX(ROUND(P73*E71*12,2),0)</f>
        <v>2069024.44</v>
      </c>
      <c r="P75" s="153"/>
      <c r="Q75" s="188">
        <f>MAX(ROUND(R73*E71*12,2),0)</f>
        <v>2120750.0499999998</v>
      </c>
      <c r="R75" s="189"/>
      <c r="S75" s="152">
        <f>MAX(ROUND(T73*E71*12,2),0)</f>
        <v>2173768.7999999998</v>
      </c>
      <c r="T75" s="153"/>
      <c r="U75" s="152">
        <f>MAX(ROUND(V73*E71*12,2),0)</f>
        <v>2228113.02</v>
      </c>
      <c r="V75" s="153"/>
      <c r="W75" s="152">
        <f>MAX(ROUND(X73*E71*12,2),0)</f>
        <v>2283815.85</v>
      </c>
      <c r="X75" s="175"/>
      <c r="Y75" s="152">
        <f>MAX(ROUND(Z73*E71*12,2),0)</f>
        <v>2340911.25</v>
      </c>
      <c r="Z75" s="153"/>
      <c r="AA75" s="100">
        <f>SUM(G75:Y75)</f>
        <v>21000000</v>
      </c>
      <c r="AB75" s="67"/>
      <c r="AC75" s="67"/>
      <c r="AD75" s="67"/>
      <c r="AE75" s="67"/>
      <c r="AF75" s="67"/>
      <c r="AG75" s="46" t="s">
        <v>30</v>
      </c>
    </row>
    <row r="76" spans="2:33" s="13" customFormat="1" ht="15.75" customHeight="1" x14ac:dyDescent="0.3">
      <c r="B76" s="190" t="s">
        <v>97</v>
      </c>
      <c r="C76" s="191"/>
      <c r="D76" s="192"/>
      <c r="E76" s="193">
        <v>250</v>
      </c>
      <c r="F76" s="193" t="s">
        <v>98</v>
      </c>
      <c r="G76" s="50"/>
      <c r="H76" s="51"/>
      <c r="I76" s="52"/>
      <c r="J76" s="53"/>
      <c r="K76" s="52"/>
      <c r="L76" s="53"/>
      <c r="M76" s="52"/>
      <c r="N76" s="53"/>
      <c r="O76" s="52"/>
      <c r="P76" s="54"/>
      <c r="Q76" s="55"/>
      <c r="R76" s="56"/>
      <c r="S76" s="54"/>
      <c r="T76" s="54"/>
      <c r="U76" s="52"/>
      <c r="V76" s="53"/>
      <c r="W76" s="54"/>
      <c r="X76" s="54"/>
      <c r="Y76" s="87"/>
      <c r="Z76" s="53"/>
      <c r="AA76" s="196" t="s">
        <v>30</v>
      </c>
    </row>
    <row r="77" spans="2:33" s="13" customFormat="1" ht="15.75" customHeight="1" x14ac:dyDescent="0.3">
      <c r="B77" s="199" t="s">
        <v>99</v>
      </c>
      <c r="C77" s="208"/>
      <c r="D77" s="209"/>
      <c r="E77" s="194"/>
      <c r="F77" s="194"/>
      <c r="G77" s="50"/>
      <c r="H77" s="51"/>
      <c r="I77" s="58"/>
      <c r="J77" s="51"/>
      <c r="K77" s="58"/>
      <c r="L77" s="51"/>
      <c r="M77" s="58"/>
      <c r="N77" s="51"/>
      <c r="O77" s="58"/>
      <c r="P77" s="57"/>
      <c r="Q77" s="59"/>
      <c r="R77" s="60"/>
      <c r="S77" s="57"/>
      <c r="T77" s="57"/>
      <c r="U77" s="58"/>
      <c r="V77" s="51"/>
      <c r="W77" s="57"/>
      <c r="X77" s="57"/>
      <c r="Y77" s="86"/>
      <c r="Z77" s="51"/>
      <c r="AA77" s="197"/>
    </row>
    <row r="78" spans="2:33" s="13" customFormat="1" ht="15.75" customHeight="1" x14ac:dyDescent="0.3">
      <c r="B78" s="210"/>
      <c r="C78" s="208"/>
      <c r="D78" s="209"/>
      <c r="E78" s="194"/>
      <c r="F78" s="194"/>
      <c r="G78" s="133">
        <v>49.09</v>
      </c>
      <c r="H78" s="106">
        <f>G78*C100</f>
        <v>49.09</v>
      </c>
      <c r="I78" s="131">
        <v>50.32</v>
      </c>
      <c r="J78" s="106">
        <f>I78*C100</f>
        <v>50.32</v>
      </c>
      <c r="K78" s="131">
        <v>51.58</v>
      </c>
      <c r="L78" s="106">
        <f>K78*C100</f>
        <v>51.58</v>
      </c>
      <c r="M78" s="131">
        <v>52.87</v>
      </c>
      <c r="N78" s="106">
        <f>M78*C100</f>
        <v>52.87</v>
      </c>
      <c r="O78" s="131">
        <v>54.19</v>
      </c>
      <c r="P78" s="106">
        <f>O78*C100</f>
        <v>54.19</v>
      </c>
      <c r="Q78" s="134">
        <v>55.54</v>
      </c>
      <c r="R78" s="106">
        <f>Q78*C100</f>
        <v>55.54</v>
      </c>
      <c r="S78" s="133">
        <v>56.93</v>
      </c>
      <c r="T78" s="106">
        <f>S78*C100</f>
        <v>56.93</v>
      </c>
      <c r="U78" s="131">
        <v>58.36</v>
      </c>
      <c r="V78" s="106">
        <f>U78*C100</f>
        <v>58.36</v>
      </c>
      <c r="W78" s="131">
        <v>59.81</v>
      </c>
      <c r="X78" s="107">
        <f>W78*C100</f>
        <v>59.81</v>
      </c>
      <c r="Y78" s="131">
        <v>61.31</v>
      </c>
      <c r="Z78" s="106">
        <f>Y78*C100</f>
        <v>61.31</v>
      </c>
      <c r="AA78" s="197"/>
    </row>
    <row r="79" spans="2:33" s="13" customFormat="1" ht="15.75" customHeight="1" x14ac:dyDescent="0.3">
      <c r="B79" s="211"/>
      <c r="C79" s="212"/>
      <c r="D79" s="213"/>
      <c r="E79" s="195"/>
      <c r="F79" s="195"/>
      <c r="G79" s="61" t="s">
        <v>69</v>
      </c>
      <c r="H79" s="71" t="s">
        <v>70</v>
      </c>
      <c r="I79" s="62" t="s">
        <v>69</v>
      </c>
      <c r="J79" s="71" t="s">
        <v>70</v>
      </c>
      <c r="K79" s="62" t="s">
        <v>69</v>
      </c>
      <c r="L79" s="71" t="s">
        <v>70</v>
      </c>
      <c r="M79" s="62" t="s">
        <v>69</v>
      </c>
      <c r="N79" s="71" t="s">
        <v>70</v>
      </c>
      <c r="O79" s="62" t="s">
        <v>69</v>
      </c>
      <c r="P79" s="71" t="s">
        <v>70</v>
      </c>
      <c r="Q79" s="63" t="s">
        <v>69</v>
      </c>
      <c r="R79" s="71" t="s">
        <v>70</v>
      </c>
      <c r="S79" s="61" t="s">
        <v>69</v>
      </c>
      <c r="T79" s="71" t="s">
        <v>70</v>
      </c>
      <c r="U79" s="62" t="s">
        <v>69</v>
      </c>
      <c r="V79" s="71" t="s">
        <v>70</v>
      </c>
      <c r="W79" s="62" t="s">
        <v>69</v>
      </c>
      <c r="X79" s="88" t="s">
        <v>70</v>
      </c>
      <c r="Y79" s="62" t="s">
        <v>69</v>
      </c>
      <c r="Z79" s="71" t="s">
        <v>70</v>
      </c>
      <c r="AA79" s="198"/>
    </row>
    <row r="80" spans="2:33" s="13" customFormat="1" ht="15.75" customHeight="1" x14ac:dyDescent="0.3">
      <c r="B80" s="183" t="s">
        <v>100</v>
      </c>
      <c r="C80" s="184"/>
      <c r="D80" s="184"/>
      <c r="E80" s="184"/>
      <c r="F80" s="185"/>
      <c r="G80" s="186">
        <f>MAX(ROUND(H78*E76*12,2),0)</f>
        <v>147270</v>
      </c>
      <c r="H80" s="187"/>
      <c r="I80" s="152">
        <f>MAX(ROUND(J78*E76*12,2),0)</f>
        <v>150960</v>
      </c>
      <c r="J80" s="153"/>
      <c r="K80" s="152">
        <f>MAX(ROUND(L78*E76*12,2),0)</f>
        <v>154740</v>
      </c>
      <c r="L80" s="153"/>
      <c r="M80" s="152">
        <f>MAX(ROUND(N78*E76*12,2),0)</f>
        <v>158610</v>
      </c>
      <c r="N80" s="153"/>
      <c r="O80" s="152">
        <f>MAX(ROUND(P78*E76*12,2),0)</f>
        <v>162570</v>
      </c>
      <c r="P80" s="153"/>
      <c r="Q80" s="188">
        <f>MAX(ROUND(R78*E76*12,2),0)</f>
        <v>166620</v>
      </c>
      <c r="R80" s="189"/>
      <c r="S80" s="152">
        <f>MAX(ROUND(T78*E76*12,2),0)</f>
        <v>170790</v>
      </c>
      <c r="T80" s="153"/>
      <c r="U80" s="152">
        <f>MAX(ROUND(V78*E76*12,2),0)</f>
        <v>175080</v>
      </c>
      <c r="V80" s="153"/>
      <c r="W80" s="152">
        <f>MAX(ROUND(X78*E76*12,2),0)</f>
        <v>179430</v>
      </c>
      <c r="X80" s="175"/>
      <c r="Y80" s="152">
        <f>MAX(ROUND(Z78*E76*12,2),0)</f>
        <v>183930</v>
      </c>
      <c r="Z80" s="153"/>
      <c r="AA80" s="100">
        <f>SUM(G80:Y80)</f>
        <v>1650000</v>
      </c>
      <c r="AB80" s="67"/>
      <c r="AC80" s="67"/>
      <c r="AD80" s="67"/>
      <c r="AE80" s="67"/>
      <c r="AF80" s="67"/>
      <c r="AG80" s="46" t="s">
        <v>30</v>
      </c>
    </row>
    <row r="81" spans="2:34" s="13" customFormat="1" ht="15.75" customHeight="1" x14ac:dyDescent="0.3">
      <c r="B81" s="176"/>
      <c r="C81" s="177"/>
      <c r="D81" s="177"/>
      <c r="E81" s="177"/>
      <c r="F81" s="177"/>
      <c r="G81" s="177"/>
      <c r="H81" s="177"/>
      <c r="I81" s="177"/>
      <c r="J81" s="177"/>
      <c r="K81" s="177"/>
      <c r="L81" s="177"/>
      <c r="M81" s="177"/>
      <c r="N81" s="177"/>
      <c r="O81" s="177"/>
      <c r="P81" s="177"/>
      <c r="Q81" s="177"/>
      <c r="R81" s="177"/>
      <c r="S81" s="177"/>
      <c r="T81" s="177"/>
      <c r="U81" s="177"/>
      <c r="V81" s="177"/>
      <c r="W81" s="177"/>
      <c r="X81" s="177"/>
      <c r="Y81" s="177"/>
      <c r="Z81" s="177"/>
      <c r="AA81" s="178"/>
      <c r="AB81" s="67"/>
      <c r="AC81" s="67"/>
      <c r="AD81" s="67"/>
      <c r="AE81" s="67"/>
      <c r="AF81" s="67"/>
      <c r="AG81" s="46"/>
    </row>
    <row r="82" spans="2:34" s="13" customFormat="1" ht="15.75" customHeight="1" x14ac:dyDescent="0.3">
      <c r="B82" s="15"/>
      <c r="C82" s="15"/>
      <c r="D82" s="16"/>
      <c r="E82" s="12"/>
      <c r="F82" s="12"/>
      <c r="G82" s="12"/>
      <c r="H82" s="12"/>
      <c r="I82" s="12"/>
      <c r="J82" s="12"/>
      <c r="K82" s="12"/>
      <c r="L82" s="12"/>
      <c r="M82" s="12"/>
      <c r="N82" s="12"/>
      <c r="O82" s="12"/>
      <c r="P82" s="12"/>
      <c r="Q82" s="12"/>
      <c r="R82" s="12"/>
      <c r="S82" s="12"/>
      <c r="T82" s="12"/>
      <c r="U82" s="12"/>
      <c r="V82" s="12"/>
      <c r="W82" s="12"/>
      <c r="X82" s="12"/>
      <c r="Y82" s="12"/>
      <c r="Z82" s="12"/>
      <c r="AA82" s="12"/>
      <c r="AB82" s="12"/>
      <c r="AC82" s="12"/>
    </row>
    <row r="83" spans="2:34" ht="15.6" x14ac:dyDescent="0.3">
      <c r="B83" s="11" t="s">
        <v>101</v>
      </c>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3"/>
      <c r="AE83" s="13"/>
      <c r="AF83" s="13"/>
      <c r="AG83" s="13"/>
      <c r="AH83" s="13"/>
    </row>
    <row r="84" spans="2:34" ht="108" customHeight="1" x14ac:dyDescent="0.3">
      <c r="B84" s="179" t="s">
        <v>102</v>
      </c>
      <c r="C84" s="179"/>
      <c r="D84" s="179"/>
      <c r="E84" s="179"/>
      <c r="F84" s="179"/>
      <c r="G84" s="12"/>
      <c r="H84" s="12"/>
      <c r="I84" s="12"/>
      <c r="J84" s="12"/>
      <c r="K84" s="12"/>
      <c r="L84" s="12"/>
      <c r="M84" s="12"/>
      <c r="N84" s="12"/>
      <c r="O84" s="12"/>
      <c r="P84" s="12"/>
      <c r="Q84" s="12"/>
      <c r="R84" s="12"/>
      <c r="S84" s="12"/>
      <c r="T84" s="12"/>
      <c r="U84" s="12"/>
      <c r="V84" s="12"/>
      <c r="W84" s="12"/>
      <c r="X84" s="12"/>
      <c r="Y84" s="12"/>
      <c r="Z84" s="12"/>
      <c r="AA84" s="12"/>
      <c r="AB84" s="12"/>
      <c r="AC84" s="12"/>
      <c r="AD84" s="13"/>
      <c r="AE84" s="13"/>
      <c r="AF84" s="13"/>
      <c r="AG84" s="13"/>
      <c r="AH84" s="13"/>
    </row>
    <row r="85" spans="2:34" ht="17.399999999999999" x14ac:dyDescent="0.3">
      <c r="B85" s="180" t="s">
        <v>103</v>
      </c>
      <c r="C85" s="181"/>
      <c r="D85" s="181"/>
      <c r="E85" s="181"/>
      <c r="F85" s="182"/>
      <c r="G85" s="171" t="s">
        <v>52</v>
      </c>
      <c r="H85" s="171"/>
      <c r="I85" s="169" t="s">
        <v>53</v>
      </c>
      <c r="J85" s="170"/>
      <c r="K85" s="169" t="s">
        <v>54</v>
      </c>
      <c r="L85" s="170"/>
      <c r="M85" s="169" t="s">
        <v>55</v>
      </c>
      <c r="N85" s="170"/>
      <c r="O85" s="169" t="s">
        <v>56</v>
      </c>
      <c r="P85" s="170"/>
      <c r="Q85" s="171" t="s">
        <v>57</v>
      </c>
      <c r="R85" s="172"/>
      <c r="S85" s="173" t="s">
        <v>58</v>
      </c>
      <c r="T85" s="172"/>
      <c r="U85" s="173" t="s">
        <v>59</v>
      </c>
      <c r="V85" s="172"/>
      <c r="W85" s="173" t="s">
        <v>60</v>
      </c>
      <c r="X85" s="172"/>
      <c r="Y85" s="173" t="s">
        <v>61</v>
      </c>
      <c r="Z85" s="174"/>
      <c r="AA85" s="161" t="s">
        <v>104</v>
      </c>
      <c r="AB85" s="12"/>
      <c r="AC85" s="12"/>
      <c r="AD85" s="13"/>
      <c r="AE85" s="13"/>
      <c r="AF85" s="13"/>
      <c r="AG85" s="13"/>
      <c r="AH85" s="13"/>
    </row>
    <row r="86" spans="2:34" ht="15.75" customHeight="1" x14ac:dyDescent="0.3">
      <c r="B86" s="76" t="s">
        <v>105</v>
      </c>
      <c r="C86" s="163" t="s">
        <v>106</v>
      </c>
      <c r="D86" s="163"/>
      <c r="E86" s="163"/>
      <c r="F86" s="164"/>
      <c r="G86" s="64" t="s">
        <v>107</v>
      </c>
      <c r="H86" s="65" t="s">
        <v>64</v>
      </c>
      <c r="I86" s="64" t="s">
        <v>107</v>
      </c>
      <c r="J86" s="65" t="s">
        <v>64</v>
      </c>
      <c r="K86" s="64" t="s">
        <v>107</v>
      </c>
      <c r="L86" s="65" t="s">
        <v>64</v>
      </c>
      <c r="M86" s="64" t="s">
        <v>107</v>
      </c>
      <c r="N86" s="65" t="s">
        <v>64</v>
      </c>
      <c r="O86" s="64" t="s">
        <v>107</v>
      </c>
      <c r="P86" s="65" t="s">
        <v>64</v>
      </c>
      <c r="Q86" s="64" t="s">
        <v>107</v>
      </c>
      <c r="R86" s="65" t="s">
        <v>64</v>
      </c>
      <c r="S86" s="64" t="s">
        <v>107</v>
      </c>
      <c r="T86" s="65" t="s">
        <v>64</v>
      </c>
      <c r="U86" s="64" t="s">
        <v>107</v>
      </c>
      <c r="V86" s="65" t="s">
        <v>64</v>
      </c>
      <c r="W86" s="64" t="s">
        <v>107</v>
      </c>
      <c r="X86" s="65" t="s">
        <v>64</v>
      </c>
      <c r="Y86" s="64" t="s">
        <v>107</v>
      </c>
      <c r="Z86" s="72" t="s">
        <v>64</v>
      </c>
      <c r="AA86" s="162"/>
      <c r="AB86" s="12"/>
      <c r="AC86" s="12"/>
      <c r="AD86" s="13"/>
      <c r="AE86" s="13"/>
      <c r="AF86" s="13"/>
      <c r="AG86" s="13"/>
      <c r="AH86" s="13"/>
    </row>
    <row r="87" spans="2:34" ht="39.75" customHeight="1" x14ac:dyDescent="0.3">
      <c r="B87" s="77" t="s">
        <v>108</v>
      </c>
      <c r="C87" s="165" t="s">
        <v>109</v>
      </c>
      <c r="D87" s="165"/>
      <c r="E87" s="165"/>
      <c r="F87" s="166"/>
      <c r="G87" s="135">
        <v>140.54</v>
      </c>
      <c r="H87" s="42">
        <f>MAX(ROUND(G87*$C$100,2),0)</f>
        <v>140.54</v>
      </c>
      <c r="I87" s="135">
        <v>146.16</v>
      </c>
      <c r="J87" s="42">
        <f>MAX(ROUND(I87*$C$100,2),0)</f>
        <v>146.16</v>
      </c>
      <c r="K87" s="135">
        <v>152</v>
      </c>
      <c r="L87" s="42">
        <f>MAX(ROUND(K87*$C$100,2),0)</f>
        <v>152</v>
      </c>
      <c r="M87" s="135">
        <v>158.08000000000001</v>
      </c>
      <c r="N87" s="42">
        <f>MAX(ROUND(M87*$C$100,2),0)</f>
        <v>158.08000000000001</v>
      </c>
      <c r="O87" s="135">
        <v>164.41</v>
      </c>
      <c r="P87" s="42">
        <f>MAX(ROUND(O87*$C$100,2),0)</f>
        <v>164.41</v>
      </c>
      <c r="Q87" s="135">
        <v>170.98</v>
      </c>
      <c r="R87" s="42">
        <f>MAX(ROUND(Q87*$C$100,2),0)</f>
        <v>170.98</v>
      </c>
      <c r="S87" s="135">
        <v>177.82</v>
      </c>
      <c r="T87" s="42">
        <f>MAX(ROUND(S87*$C$100,2),0)</f>
        <v>177.82</v>
      </c>
      <c r="U87" s="135">
        <v>184.94</v>
      </c>
      <c r="V87" s="42">
        <f>MAX(ROUND(U87*$C$100,2),0)</f>
        <v>184.94</v>
      </c>
      <c r="W87" s="135">
        <v>192.33</v>
      </c>
      <c r="X87" s="42">
        <f>MAX(ROUND(W87*$C$100,2),0)</f>
        <v>192.33</v>
      </c>
      <c r="Y87" s="135">
        <v>200.03</v>
      </c>
      <c r="Z87" s="43">
        <f>MAX(ROUND(Y87*$C$100,2),0)</f>
        <v>200.03</v>
      </c>
      <c r="AA87" s="73">
        <f>(H87+J87+L87+N87+P87+R87+T87+V87+X87+Z87)/10</f>
        <v>168.72899999999998</v>
      </c>
      <c r="AB87" s="12"/>
      <c r="AC87" s="12"/>
      <c r="AD87" s="13"/>
      <c r="AE87" s="13"/>
      <c r="AF87" s="13"/>
      <c r="AG87" s="13"/>
      <c r="AH87" s="13"/>
    </row>
    <row r="88" spans="2:34" ht="32.25" customHeight="1" x14ac:dyDescent="0.3">
      <c r="B88" s="77" t="s">
        <v>110</v>
      </c>
      <c r="C88" s="165" t="s">
        <v>111</v>
      </c>
      <c r="D88" s="165"/>
      <c r="E88" s="165"/>
      <c r="F88" s="166"/>
      <c r="G88" s="135">
        <v>173.9</v>
      </c>
      <c r="H88" s="42">
        <f>MAX(ROUND(G88*$C$100,2),0)</f>
        <v>173.9</v>
      </c>
      <c r="I88" s="135">
        <v>180.86</v>
      </c>
      <c r="J88" s="42">
        <f>MAX(ROUND(I88*$C$100,2),0)</f>
        <v>180.86</v>
      </c>
      <c r="K88" s="135">
        <v>188.1</v>
      </c>
      <c r="L88" s="42">
        <f>MAX(ROUND(K88*$C$100,2),0)</f>
        <v>188.1</v>
      </c>
      <c r="M88" s="135">
        <v>195.62</v>
      </c>
      <c r="N88" s="42">
        <f>MAX(ROUND(M88*$C$100,2),0)</f>
        <v>195.62</v>
      </c>
      <c r="O88" s="135">
        <v>203.44</v>
      </c>
      <c r="P88" s="42">
        <f>MAX(ROUND(O88*$C$100,2),0)</f>
        <v>203.44</v>
      </c>
      <c r="Q88" s="135">
        <v>211.58</v>
      </c>
      <c r="R88" s="42">
        <f>MAX(ROUND(Q88*$C$100,2),0)</f>
        <v>211.58</v>
      </c>
      <c r="S88" s="135">
        <v>220.04</v>
      </c>
      <c r="T88" s="42">
        <f>MAX(ROUND(S88*$C$100,2),0)</f>
        <v>220.04</v>
      </c>
      <c r="U88" s="135">
        <v>228.85</v>
      </c>
      <c r="V88" s="42">
        <f>MAX(ROUND(U88*$C$100,2),0)</f>
        <v>228.85</v>
      </c>
      <c r="W88" s="135">
        <v>238</v>
      </c>
      <c r="X88" s="42">
        <f>MAX(ROUND(W88*$C$100,2),0)</f>
        <v>238</v>
      </c>
      <c r="Y88" s="135">
        <v>247.52</v>
      </c>
      <c r="Z88" s="43">
        <f>MAX(ROUND(Y88*$C$100,2),0)</f>
        <v>247.52</v>
      </c>
      <c r="AA88" s="74">
        <f>(H88+J88+L88+N88+P88+R88+T88+V88+X88+Z88)/10</f>
        <v>208.791</v>
      </c>
      <c r="AB88" s="12"/>
      <c r="AC88" s="12"/>
      <c r="AD88" s="13"/>
      <c r="AE88" s="13"/>
      <c r="AF88" s="13"/>
      <c r="AG88" s="13"/>
      <c r="AH88" s="13"/>
    </row>
    <row r="89" spans="2:34" ht="21.75" customHeight="1" x14ac:dyDescent="0.3">
      <c r="B89" s="77" t="s">
        <v>112</v>
      </c>
      <c r="C89" s="165" t="s">
        <v>113</v>
      </c>
      <c r="D89" s="165"/>
      <c r="E89" s="165"/>
      <c r="F89" s="166"/>
      <c r="G89" s="135">
        <v>140.54</v>
      </c>
      <c r="H89" s="42">
        <f>MAX(ROUND(G89*$C$100,2),0)</f>
        <v>140.54</v>
      </c>
      <c r="I89" s="135">
        <v>146.16</v>
      </c>
      <c r="J89" s="42">
        <f>MAX(ROUND(I89*$C$100,2),0)</f>
        <v>146.16</v>
      </c>
      <c r="K89" s="135">
        <v>152</v>
      </c>
      <c r="L89" s="42">
        <f>MAX(ROUND(K89*$C$100,2),0)</f>
        <v>152</v>
      </c>
      <c r="M89" s="135">
        <v>158.08000000000001</v>
      </c>
      <c r="N89" s="42">
        <f>MAX(ROUND(M89*$C$100,2),0)</f>
        <v>158.08000000000001</v>
      </c>
      <c r="O89" s="135">
        <v>164.41</v>
      </c>
      <c r="P89" s="42">
        <f>MAX(ROUND(O89*$C$100,2),0)</f>
        <v>164.41</v>
      </c>
      <c r="Q89" s="135">
        <v>170.98</v>
      </c>
      <c r="R89" s="42">
        <f>MAX(ROUND(Q89*$C$100,2),0)</f>
        <v>170.98</v>
      </c>
      <c r="S89" s="135">
        <v>177.82</v>
      </c>
      <c r="T89" s="42">
        <f>MAX(ROUND(S89*$C$100,2),0)</f>
        <v>177.82</v>
      </c>
      <c r="U89" s="135">
        <v>184.94</v>
      </c>
      <c r="V89" s="42">
        <f>MAX(ROUND(U89*$C$100,2),0)</f>
        <v>184.94</v>
      </c>
      <c r="W89" s="135">
        <v>192.33</v>
      </c>
      <c r="X89" s="42">
        <f>MAX(ROUND(W89*$C$100,2),0)</f>
        <v>192.33</v>
      </c>
      <c r="Y89" s="135">
        <v>200.03</v>
      </c>
      <c r="Z89" s="43">
        <f>MAX(ROUND(Y89*$C$100,2),0)</f>
        <v>200.03</v>
      </c>
      <c r="AA89" s="74">
        <f>(H89+J89+L89+N89+P89+R89+T89+V89+X89+Z89)/10</f>
        <v>168.72899999999998</v>
      </c>
      <c r="AB89" s="12"/>
      <c r="AC89" s="12"/>
      <c r="AD89" s="13"/>
      <c r="AE89" s="13"/>
      <c r="AF89" s="13"/>
      <c r="AG89" s="13"/>
      <c r="AH89" s="13"/>
    </row>
    <row r="90" spans="2:34" ht="37.5" customHeight="1" x14ac:dyDescent="0.3">
      <c r="B90" s="78" t="s">
        <v>114</v>
      </c>
      <c r="C90" s="167" t="s">
        <v>115</v>
      </c>
      <c r="D90" s="167"/>
      <c r="E90" s="167"/>
      <c r="F90" s="168"/>
      <c r="G90" s="136">
        <v>111.27</v>
      </c>
      <c r="H90" s="42">
        <f t="shared" ref="H90" si="1">MAX(ROUND(G90*$C$100,2),0)</f>
        <v>111.27</v>
      </c>
      <c r="I90" s="136">
        <v>115.72</v>
      </c>
      <c r="J90" s="42">
        <f t="shared" ref="J90" si="2">MAX(ROUND(I90*$C$100,2),0)</f>
        <v>115.72</v>
      </c>
      <c r="K90" s="136">
        <v>120.35</v>
      </c>
      <c r="L90" s="42">
        <f t="shared" ref="L90" si="3">MAX(ROUND(K90*$C$100,2),0)</f>
        <v>120.35</v>
      </c>
      <c r="M90" s="136">
        <v>125.16</v>
      </c>
      <c r="N90" s="42">
        <f t="shared" ref="N90" si="4">MAX(ROUND(M90*$C$100,2),0)</f>
        <v>125.16</v>
      </c>
      <c r="O90" s="136">
        <v>130.16999999999999</v>
      </c>
      <c r="P90" s="42">
        <f t="shared" ref="P90" si="5">MAX(ROUND(O90*$C$100,2),0)</f>
        <v>130.16999999999999</v>
      </c>
      <c r="Q90" s="136">
        <v>135.38</v>
      </c>
      <c r="R90" s="42">
        <f t="shared" ref="R90" si="6">MAX(ROUND(Q90*$C$100,2),0)</f>
        <v>135.38</v>
      </c>
      <c r="S90" s="136">
        <v>140.79</v>
      </c>
      <c r="T90" s="42">
        <f t="shared" ref="T90" si="7">MAX(ROUND(S90*$C$100,2),0)</f>
        <v>140.79</v>
      </c>
      <c r="U90" s="136">
        <v>146.41999999999999</v>
      </c>
      <c r="V90" s="42">
        <f t="shared" ref="V90" si="8">MAX(ROUND(U90*$C$100,2),0)</f>
        <v>146.41999999999999</v>
      </c>
      <c r="W90" s="136">
        <v>152.28</v>
      </c>
      <c r="X90" s="42">
        <f t="shared" ref="X90" si="9">MAX(ROUND(W90*$C$100,2),0)</f>
        <v>152.28</v>
      </c>
      <c r="Y90" s="136">
        <v>158.37</v>
      </c>
      <c r="Z90" s="43">
        <f t="shared" ref="Z90" si="10">MAX(ROUND(Y90*$C$100,2),0)</f>
        <v>158.37</v>
      </c>
      <c r="AA90" s="75">
        <f>(H90+J90+L90+N90+P90+R90+T90+V90+X90+Z90)/10</f>
        <v>133.59099999999998</v>
      </c>
      <c r="AB90" s="12"/>
      <c r="AC90" s="12"/>
      <c r="AD90" s="13"/>
      <c r="AE90" s="13"/>
      <c r="AF90" s="13"/>
      <c r="AG90" s="13"/>
      <c r="AH90" s="13"/>
    </row>
    <row r="91" spans="2:34" ht="15.75" customHeight="1" x14ac:dyDescent="0.3">
      <c r="B91" s="154" t="s">
        <v>116</v>
      </c>
      <c r="C91" s="155"/>
      <c r="D91" s="155"/>
      <c r="E91" s="155"/>
      <c r="F91" s="155"/>
      <c r="G91" s="156"/>
      <c r="H91" s="156"/>
      <c r="I91" s="156"/>
      <c r="J91" s="156"/>
      <c r="K91" s="156"/>
      <c r="L91" s="156"/>
      <c r="M91" s="156"/>
      <c r="N91" s="156"/>
      <c r="O91" s="156"/>
      <c r="P91" s="156"/>
      <c r="Q91" s="156"/>
      <c r="R91" s="156"/>
      <c r="S91" s="156"/>
      <c r="T91" s="156"/>
      <c r="U91" s="156"/>
      <c r="V91" s="156"/>
      <c r="W91" s="156"/>
      <c r="X91" s="156"/>
      <c r="Y91" s="156"/>
      <c r="Z91" s="157"/>
      <c r="AA91" s="79">
        <f>SUM(AA87:AA90)</f>
        <v>679.84</v>
      </c>
      <c r="AB91" s="12"/>
      <c r="AC91" s="12"/>
      <c r="AD91" s="13"/>
      <c r="AE91" s="13"/>
      <c r="AF91" s="13"/>
      <c r="AG91" s="13"/>
      <c r="AH91" s="13"/>
    </row>
    <row r="92" spans="2:34" ht="15.6" x14ac:dyDescent="0.3">
      <c r="B92" s="158"/>
      <c r="C92" s="159"/>
      <c r="D92" s="159"/>
      <c r="E92" s="159"/>
      <c r="F92" s="159"/>
      <c r="G92" s="159"/>
      <c r="H92" s="159"/>
      <c r="I92" s="159"/>
      <c r="J92" s="159"/>
      <c r="K92" s="159"/>
      <c r="L92" s="159"/>
      <c r="M92" s="159"/>
      <c r="N92" s="159"/>
      <c r="O92" s="159"/>
      <c r="P92" s="159"/>
      <c r="Q92" s="159"/>
      <c r="R92" s="159"/>
      <c r="S92" s="159"/>
      <c r="T92" s="159"/>
      <c r="U92" s="159"/>
      <c r="V92" s="159"/>
      <c r="W92" s="159"/>
      <c r="X92" s="159"/>
      <c r="Y92" s="159"/>
      <c r="Z92" s="159"/>
      <c r="AA92" s="160"/>
      <c r="AB92" s="12"/>
      <c r="AC92" s="12"/>
      <c r="AD92" s="13"/>
      <c r="AE92" s="13"/>
      <c r="AF92" s="13"/>
      <c r="AG92" s="13"/>
      <c r="AH92" s="13"/>
    </row>
    <row r="93" spans="2:34" ht="15.6" x14ac:dyDescent="0.3">
      <c r="B93" s="10"/>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3"/>
      <c r="AE93" s="13"/>
    </row>
    <row r="94" spans="2:34" ht="15.6" x14ac:dyDescent="0.3">
      <c r="B94" s="44" t="s">
        <v>117</v>
      </c>
      <c r="C94" s="18"/>
      <c r="J94"/>
      <c r="K94"/>
      <c r="L94"/>
      <c r="M94"/>
      <c r="N94"/>
      <c r="O94"/>
      <c r="P94"/>
      <c r="Q94"/>
      <c r="R94"/>
    </row>
    <row r="95" spans="2:34" ht="15.6" x14ac:dyDescent="0.3">
      <c r="B95" s="19" t="s">
        <v>118</v>
      </c>
      <c r="C95" s="20"/>
      <c r="J95"/>
      <c r="K95"/>
      <c r="L95"/>
      <c r="M95"/>
      <c r="N95"/>
      <c r="O95"/>
      <c r="P95"/>
      <c r="Q95"/>
      <c r="R95"/>
    </row>
    <row r="96" spans="2:34" ht="15.6" x14ac:dyDescent="0.3">
      <c r="B96" s="21" t="s">
        <v>119</v>
      </c>
      <c r="C96" s="22">
        <v>0</v>
      </c>
      <c r="J96"/>
      <c r="K96"/>
      <c r="L96"/>
      <c r="M96"/>
      <c r="N96"/>
      <c r="O96"/>
      <c r="P96"/>
      <c r="Q96"/>
      <c r="R96"/>
    </row>
    <row r="97" spans="2:18" ht="15.6" x14ac:dyDescent="0.3">
      <c r="B97" s="21" t="s">
        <v>120</v>
      </c>
      <c r="C97" s="22">
        <v>0</v>
      </c>
      <c r="J97"/>
      <c r="K97"/>
      <c r="L97"/>
      <c r="M97"/>
      <c r="N97"/>
      <c r="O97"/>
      <c r="P97"/>
      <c r="Q97"/>
      <c r="R97"/>
    </row>
    <row r="98" spans="2:18" ht="15.6" x14ac:dyDescent="0.3">
      <c r="B98" s="21" t="s">
        <v>121</v>
      </c>
      <c r="C98" s="23">
        <f>C97-C96</f>
        <v>0</v>
      </c>
      <c r="J98"/>
      <c r="K98"/>
      <c r="L98"/>
      <c r="M98"/>
      <c r="N98"/>
      <c r="O98"/>
      <c r="P98"/>
      <c r="Q98"/>
      <c r="R98"/>
    </row>
    <row r="99" spans="2:18" ht="15.6" x14ac:dyDescent="0.3">
      <c r="B99" s="21" t="s">
        <v>122</v>
      </c>
      <c r="C99" s="23">
        <f>IFERROR(C98/C96,0)</f>
        <v>0</v>
      </c>
      <c r="J99"/>
      <c r="K99"/>
      <c r="L99"/>
      <c r="M99"/>
      <c r="N99"/>
      <c r="O99"/>
      <c r="P99"/>
      <c r="Q99"/>
      <c r="R99"/>
    </row>
    <row r="100" spans="2:18" ht="15.6" x14ac:dyDescent="0.3">
      <c r="B100" s="21" t="s">
        <v>123</v>
      </c>
      <c r="C100" s="23">
        <f>C99+1</f>
        <v>1</v>
      </c>
      <c r="J100"/>
      <c r="K100"/>
      <c r="L100"/>
      <c r="M100"/>
      <c r="N100"/>
      <c r="O100"/>
      <c r="P100"/>
      <c r="Q100"/>
      <c r="R100"/>
    </row>
    <row r="101" spans="2:18" x14ac:dyDescent="0.3">
      <c r="J101"/>
      <c r="K101"/>
      <c r="L101"/>
      <c r="M101"/>
      <c r="N101"/>
      <c r="O101"/>
      <c r="P101"/>
      <c r="Q101"/>
      <c r="R101"/>
    </row>
    <row r="102" spans="2:18" x14ac:dyDescent="0.3">
      <c r="J102"/>
      <c r="K102"/>
      <c r="L102"/>
      <c r="M102"/>
      <c r="N102"/>
      <c r="O102"/>
      <c r="P102"/>
      <c r="Q102"/>
      <c r="R102"/>
    </row>
    <row r="103" spans="2:18" x14ac:dyDescent="0.3">
      <c r="J103"/>
      <c r="K103"/>
      <c r="L103"/>
      <c r="M103"/>
      <c r="N103"/>
      <c r="O103"/>
      <c r="P103"/>
      <c r="Q103"/>
      <c r="R103"/>
    </row>
    <row r="104" spans="2:18" x14ac:dyDescent="0.3">
      <c r="J104"/>
      <c r="K104"/>
      <c r="L104"/>
      <c r="M104"/>
      <c r="N104"/>
      <c r="O104"/>
      <c r="P104"/>
      <c r="Q104"/>
      <c r="R104"/>
    </row>
    <row r="105" spans="2:18" x14ac:dyDescent="0.3">
      <c r="J105"/>
      <c r="K105"/>
      <c r="L105"/>
      <c r="M105"/>
      <c r="N105"/>
      <c r="O105"/>
      <c r="P105"/>
      <c r="Q105"/>
      <c r="R105"/>
    </row>
    <row r="106" spans="2:18" x14ac:dyDescent="0.3">
      <c r="J106"/>
      <c r="K106"/>
      <c r="L106"/>
      <c r="M106"/>
      <c r="N106"/>
      <c r="O106"/>
      <c r="P106"/>
      <c r="Q106"/>
      <c r="R106"/>
    </row>
    <row r="107" spans="2:18" x14ac:dyDescent="0.3">
      <c r="J107"/>
      <c r="K107"/>
      <c r="L107"/>
      <c r="M107"/>
      <c r="N107"/>
      <c r="O107"/>
      <c r="P107"/>
      <c r="Q107"/>
      <c r="R107"/>
    </row>
    <row r="108" spans="2:18" x14ac:dyDescent="0.3">
      <c r="J108"/>
      <c r="K108"/>
      <c r="L108"/>
      <c r="M108"/>
      <c r="N108"/>
      <c r="O108"/>
      <c r="P108"/>
      <c r="Q108"/>
      <c r="R108"/>
    </row>
    <row r="109" spans="2:18" x14ac:dyDescent="0.3">
      <c r="J109"/>
      <c r="K109"/>
      <c r="L109"/>
      <c r="M109"/>
      <c r="N109"/>
      <c r="O109"/>
      <c r="P109"/>
      <c r="Q109"/>
      <c r="R109"/>
    </row>
    <row r="110" spans="2:18" x14ac:dyDescent="0.3">
      <c r="J110"/>
      <c r="K110"/>
      <c r="L110"/>
      <c r="M110"/>
      <c r="N110"/>
      <c r="O110"/>
      <c r="P110"/>
      <c r="Q110"/>
      <c r="R110"/>
    </row>
    <row r="111" spans="2:18" x14ac:dyDescent="0.3">
      <c r="J111"/>
      <c r="K111"/>
      <c r="L111"/>
      <c r="M111"/>
      <c r="N111"/>
      <c r="O111"/>
      <c r="P111"/>
      <c r="Q111"/>
      <c r="R111"/>
    </row>
    <row r="112" spans="2:18" x14ac:dyDescent="0.3">
      <c r="J112"/>
      <c r="K112"/>
      <c r="L112"/>
      <c r="M112"/>
      <c r="N112"/>
      <c r="O112"/>
      <c r="P112"/>
      <c r="Q112"/>
      <c r="R112"/>
    </row>
    <row r="113" spans="10:18" x14ac:dyDescent="0.3">
      <c r="J113"/>
      <c r="K113"/>
      <c r="L113"/>
      <c r="M113"/>
      <c r="N113"/>
      <c r="O113"/>
      <c r="P113"/>
      <c r="Q113"/>
      <c r="R113"/>
    </row>
    <row r="114" spans="10:18" x14ac:dyDescent="0.3">
      <c r="J114"/>
      <c r="K114"/>
      <c r="L114"/>
      <c r="M114"/>
      <c r="N114"/>
      <c r="O114"/>
      <c r="P114"/>
      <c r="Q114"/>
      <c r="R114"/>
    </row>
    <row r="115" spans="10:18" x14ac:dyDescent="0.3">
      <c r="J115"/>
      <c r="K115"/>
      <c r="L115"/>
      <c r="M115"/>
      <c r="N115"/>
      <c r="O115"/>
      <c r="P115"/>
      <c r="Q115"/>
      <c r="R115"/>
    </row>
    <row r="116" spans="10:18" x14ac:dyDescent="0.3">
      <c r="J116"/>
      <c r="K116"/>
      <c r="L116"/>
      <c r="M116"/>
      <c r="N116"/>
      <c r="O116"/>
      <c r="P116"/>
      <c r="Q116"/>
      <c r="R116"/>
    </row>
    <row r="117" spans="10:18" x14ac:dyDescent="0.3">
      <c r="J117"/>
      <c r="K117"/>
      <c r="L117"/>
      <c r="M117"/>
      <c r="N117"/>
      <c r="O117"/>
      <c r="P117"/>
      <c r="Q117"/>
      <c r="R117"/>
    </row>
    <row r="118" spans="10:18" x14ac:dyDescent="0.3">
      <c r="J118"/>
      <c r="K118"/>
      <c r="L118"/>
      <c r="M118"/>
      <c r="N118"/>
      <c r="O118"/>
      <c r="P118"/>
      <c r="Q118"/>
      <c r="R118"/>
    </row>
    <row r="119" spans="10:18" x14ac:dyDescent="0.3">
      <c r="J119"/>
      <c r="K119"/>
      <c r="L119"/>
      <c r="M119"/>
      <c r="N119"/>
      <c r="O119"/>
      <c r="P119"/>
      <c r="Q119"/>
      <c r="R119"/>
    </row>
    <row r="120" spans="10:18" x14ac:dyDescent="0.3">
      <c r="J120"/>
      <c r="K120"/>
      <c r="L120"/>
      <c r="M120"/>
      <c r="N120"/>
      <c r="O120"/>
      <c r="P120"/>
      <c r="Q120"/>
      <c r="R120"/>
    </row>
    <row r="121" spans="10:18" x14ac:dyDescent="0.3">
      <c r="J121"/>
      <c r="K121"/>
      <c r="L121"/>
      <c r="M121"/>
      <c r="N121"/>
      <c r="O121"/>
      <c r="P121"/>
      <c r="Q121"/>
      <c r="R121"/>
    </row>
    <row r="122" spans="10:18" x14ac:dyDescent="0.3">
      <c r="J122"/>
      <c r="K122"/>
      <c r="L122"/>
      <c r="M122"/>
      <c r="N122"/>
      <c r="O122"/>
      <c r="P122"/>
      <c r="Q122"/>
      <c r="R122"/>
    </row>
    <row r="123" spans="10:18" x14ac:dyDescent="0.3">
      <c r="J123"/>
      <c r="K123"/>
      <c r="L123"/>
      <c r="M123"/>
      <c r="N123"/>
      <c r="O123"/>
      <c r="P123"/>
      <c r="Q123"/>
      <c r="R123"/>
    </row>
    <row r="124" spans="10:18" x14ac:dyDescent="0.3">
      <c r="J124"/>
      <c r="K124"/>
      <c r="L124"/>
      <c r="M124"/>
      <c r="N124"/>
      <c r="O124"/>
      <c r="P124"/>
      <c r="Q124"/>
      <c r="R124"/>
    </row>
    <row r="125" spans="10:18" x14ac:dyDescent="0.3">
      <c r="J125"/>
      <c r="K125"/>
      <c r="L125"/>
      <c r="M125"/>
      <c r="N125"/>
      <c r="O125"/>
      <c r="P125"/>
      <c r="Q125"/>
      <c r="R125"/>
    </row>
    <row r="126" spans="10:18" x14ac:dyDescent="0.3">
      <c r="J126"/>
      <c r="K126"/>
      <c r="L126"/>
      <c r="M126"/>
      <c r="N126"/>
      <c r="O126"/>
      <c r="P126"/>
      <c r="Q126"/>
      <c r="R126"/>
    </row>
    <row r="127" spans="10:18" x14ac:dyDescent="0.3">
      <c r="J127"/>
      <c r="K127"/>
      <c r="L127"/>
      <c r="M127"/>
      <c r="N127"/>
      <c r="O127"/>
      <c r="P127"/>
      <c r="Q127"/>
      <c r="R127"/>
    </row>
    <row r="128" spans="10:18" x14ac:dyDescent="0.3">
      <c r="J128"/>
      <c r="K128"/>
      <c r="L128"/>
      <c r="M128"/>
      <c r="N128"/>
      <c r="O128"/>
      <c r="P128"/>
      <c r="Q128"/>
      <c r="R128"/>
    </row>
    <row r="129" spans="10:18" x14ac:dyDescent="0.3">
      <c r="J129"/>
      <c r="K129"/>
      <c r="L129"/>
      <c r="M129"/>
      <c r="N129"/>
      <c r="O129"/>
      <c r="P129"/>
      <c r="Q129"/>
      <c r="R129"/>
    </row>
    <row r="130" spans="10:18" x14ac:dyDescent="0.3">
      <c r="J130"/>
      <c r="K130"/>
      <c r="L130"/>
      <c r="M130"/>
      <c r="N130"/>
      <c r="O130"/>
      <c r="P130"/>
      <c r="Q130"/>
      <c r="R130"/>
    </row>
    <row r="131" spans="10:18" x14ac:dyDescent="0.3">
      <c r="J131"/>
      <c r="K131"/>
      <c r="L131"/>
      <c r="M131"/>
      <c r="N131"/>
      <c r="O131"/>
      <c r="P131"/>
      <c r="Q131"/>
      <c r="R131"/>
    </row>
    <row r="132" spans="10:18" x14ac:dyDescent="0.3">
      <c r="J132"/>
      <c r="K132"/>
      <c r="L132"/>
      <c r="M132"/>
      <c r="N132"/>
      <c r="O132"/>
      <c r="P132"/>
      <c r="Q132"/>
      <c r="R132"/>
    </row>
    <row r="133" spans="10:18" x14ac:dyDescent="0.3">
      <c r="J133"/>
      <c r="K133"/>
      <c r="L133"/>
      <c r="M133"/>
      <c r="N133"/>
      <c r="O133"/>
      <c r="P133"/>
      <c r="Q133"/>
      <c r="R133"/>
    </row>
    <row r="134" spans="10:18" x14ac:dyDescent="0.3">
      <c r="J134"/>
      <c r="K134"/>
      <c r="L134"/>
      <c r="M134"/>
      <c r="N134"/>
      <c r="O134"/>
      <c r="P134"/>
      <c r="Q134"/>
      <c r="R134"/>
    </row>
    <row r="135" spans="10:18" x14ac:dyDescent="0.3">
      <c r="J135"/>
      <c r="K135"/>
      <c r="L135"/>
      <c r="M135"/>
      <c r="N135"/>
      <c r="O135"/>
      <c r="P135"/>
      <c r="Q135"/>
      <c r="R135"/>
    </row>
    <row r="136" spans="10:18" x14ac:dyDescent="0.3">
      <c r="J136"/>
      <c r="K136"/>
      <c r="L136"/>
      <c r="M136"/>
      <c r="N136"/>
      <c r="O136"/>
      <c r="P136"/>
      <c r="Q136"/>
      <c r="R136"/>
    </row>
    <row r="137" spans="10:18" x14ac:dyDescent="0.3">
      <c r="J137"/>
      <c r="K137"/>
      <c r="L137"/>
      <c r="M137"/>
      <c r="N137"/>
      <c r="O137"/>
      <c r="P137"/>
      <c r="Q137"/>
      <c r="R137"/>
    </row>
    <row r="138" spans="10:18" x14ac:dyDescent="0.3">
      <c r="J138"/>
      <c r="K138"/>
      <c r="L138"/>
      <c r="M138"/>
      <c r="N138"/>
      <c r="O138"/>
      <c r="P138"/>
      <c r="Q138"/>
      <c r="R138"/>
    </row>
    <row r="139" spans="10:18" x14ac:dyDescent="0.3">
      <c r="J139"/>
      <c r="K139"/>
      <c r="L139"/>
      <c r="M139"/>
      <c r="N139"/>
      <c r="O139"/>
      <c r="P139"/>
      <c r="Q139"/>
      <c r="R139"/>
    </row>
    <row r="140" spans="10:18" x14ac:dyDescent="0.3">
      <c r="J140"/>
      <c r="K140"/>
      <c r="L140"/>
      <c r="M140"/>
      <c r="N140"/>
      <c r="O140"/>
      <c r="P140"/>
      <c r="Q140"/>
      <c r="R140"/>
    </row>
    <row r="141" spans="10:18" x14ac:dyDescent="0.3">
      <c r="J141"/>
      <c r="K141"/>
      <c r="L141"/>
      <c r="M141"/>
      <c r="N141"/>
      <c r="O141"/>
      <c r="P141"/>
      <c r="Q141"/>
      <c r="R141"/>
    </row>
    <row r="142" spans="10:18" x14ac:dyDescent="0.3">
      <c r="J142"/>
      <c r="K142"/>
      <c r="L142"/>
      <c r="M142"/>
      <c r="N142"/>
      <c r="O142"/>
      <c r="P142"/>
      <c r="Q142"/>
      <c r="R142"/>
    </row>
    <row r="143" spans="10:18" x14ac:dyDescent="0.3">
      <c r="J143"/>
      <c r="K143"/>
      <c r="L143"/>
      <c r="M143"/>
      <c r="N143"/>
      <c r="O143"/>
      <c r="P143"/>
      <c r="Q143"/>
      <c r="R143"/>
    </row>
    <row r="144" spans="10:18" x14ac:dyDescent="0.3">
      <c r="J144"/>
      <c r="K144"/>
      <c r="L144"/>
      <c r="M144"/>
      <c r="N144"/>
      <c r="O144"/>
      <c r="P144"/>
      <c r="Q144"/>
      <c r="R144"/>
    </row>
    <row r="145" spans="10:18" x14ac:dyDescent="0.3">
      <c r="J145"/>
      <c r="K145"/>
      <c r="L145"/>
      <c r="M145"/>
      <c r="N145"/>
      <c r="O145"/>
      <c r="P145"/>
      <c r="Q145"/>
      <c r="R145"/>
    </row>
    <row r="146" spans="10:18" x14ac:dyDescent="0.3">
      <c r="J146"/>
      <c r="K146"/>
      <c r="L146"/>
      <c r="M146"/>
      <c r="N146"/>
      <c r="O146"/>
      <c r="P146"/>
      <c r="Q146"/>
      <c r="R146"/>
    </row>
    <row r="147" spans="10:18" x14ac:dyDescent="0.3">
      <c r="J147"/>
      <c r="K147"/>
      <c r="L147"/>
      <c r="M147"/>
      <c r="N147"/>
      <c r="O147"/>
      <c r="P147"/>
      <c r="Q147"/>
      <c r="R147"/>
    </row>
    <row r="148" spans="10:18" x14ac:dyDescent="0.3">
      <c r="J148"/>
      <c r="K148"/>
      <c r="L148"/>
      <c r="M148"/>
      <c r="N148"/>
      <c r="O148"/>
      <c r="P148"/>
      <c r="Q148"/>
      <c r="R148"/>
    </row>
    <row r="149" spans="10:18" x14ac:dyDescent="0.3">
      <c r="J149"/>
      <c r="K149"/>
      <c r="L149"/>
      <c r="M149"/>
      <c r="N149"/>
      <c r="O149"/>
      <c r="P149"/>
      <c r="Q149"/>
      <c r="R149"/>
    </row>
    <row r="150" spans="10:18" x14ac:dyDescent="0.3">
      <c r="J150"/>
      <c r="K150"/>
      <c r="L150"/>
      <c r="M150"/>
      <c r="N150"/>
      <c r="O150"/>
      <c r="P150"/>
      <c r="Q150"/>
      <c r="R150"/>
    </row>
    <row r="151" spans="10:18" x14ac:dyDescent="0.3">
      <c r="J151"/>
      <c r="K151"/>
      <c r="L151"/>
      <c r="M151"/>
      <c r="N151"/>
      <c r="O151"/>
      <c r="P151"/>
      <c r="Q151"/>
      <c r="R151"/>
    </row>
    <row r="152" spans="10:18" x14ac:dyDescent="0.3">
      <c r="J152"/>
      <c r="K152"/>
      <c r="L152"/>
      <c r="M152"/>
      <c r="N152"/>
      <c r="O152"/>
      <c r="P152"/>
      <c r="Q152"/>
      <c r="R152"/>
    </row>
    <row r="153" spans="10:18" x14ac:dyDescent="0.3">
      <c r="J153"/>
      <c r="K153"/>
      <c r="L153"/>
      <c r="M153"/>
      <c r="N153"/>
      <c r="O153"/>
      <c r="P153"/>
      <c r="Q153"/>
      <c r="R153"/>
    </row>
    <row r="154" spans="10:18" x14ac:dyDescent="0.3">
      <c r="J154"/>
      <c r="K154"/>
      <c r="L154"/>
      <c r="M154"/>
      <c r="N154"/>
      <c r="O154"/>
      <c r="P154"/>
      <c r="Q154"/>
      <c r="R154"/>
    </row>
    <row r="155" spans="10:18" x14ac:dyDescent="0.3">
      <c r="J155"/>
      <c r="K155"/>
      <c r="L155"/>
      <c r="M155"/>
      <c r="N155"/>
      <c r="O155"/>
      <c r="P155"/>
      <c r="Q155"/>
      <c r="R155"/>
    </row>
    <row r="156" spans="10:18" x14ac:dyDescent="0.3">
      <c r="J156"/>
      <c r="K156"/>
      <c r="L156"/>
      <c r="M156"/>
      <c r="N156"/>
      <c r="O156"/>
      <c r="P156"/>
      <c r="Q156"/>
      <c r="R156"/>
    </row>
    <row r="157" spans="10:18" x14ac:dyDescent="0.3">
      <c r="J157"/>
      <c r="K157"/>
      <c r="L157"/>
      <c r="M157"/>
      <c r="N157"/>
      <c r="O157"/>
      <c r="P157"/>
      <c r="Q157"/>
      <c r="R157"/>
    </row>
    <row r="158" spans="10:18" x14ac:dyDescent="0.3">
      <c r="J158"/>
      <c r="K158"/>
      <c r="L158"/>
      <c r="M158"/>
      <c r="N158"/>
      <c r="O158"/>
      <c r="P158"/>
      <c r="Q158"/>
      <c r="R158"/>
    </row>
    <row r="159" spans="10:18" x14ac:dyDescent="0.3">
      <c r="J159"/>
      <c r="K159"/>
      <c r="L159"/>
      <c r="M159"/>
      <c r="N159"/>
      <c r="O159"/>
      <c r="P159"/>
      <c r="Q159"/>
      <c r="R159"/>
    </row>
    <row r="160" spans="10:18" x14ac:dyDescent="0.3">
      <c r="J160"/>
      <c r="K160"/>
      <c r="L160"/>
      <c r="M160"/>
      <c r="N160"/>
      <c r="O160"/>
      <c r="P160"/>
      <c r="Q160"/>
      <c r="R160"/>
    </row>
    <row r="161" spans="10:18" x14ac:dyDescent="0.3">
      <c r="J161"/>
      <c r="K161"/>
      <c r="L161"/>
      <c r="M161"/>
      <c r="N161"/>
      <c r="O161"/>
      <c r="P161"/>
      <c r="Q161"/>
      <c r="R161"/>
    </row>
    <row r="162" spans="10:18" x14ac:dyDescent="0.3">
      <c r="J162"/>
      <c r="K162"/>
      <c r="L162"/>
      <c r="M162"/>
      <c r="N162"/>
      <c r="O162"/>
      <c r="P162"/>
      <c r="Q162"/>
      <c r="R162"/>
    </row>
    <row r="163" spans="10:18" x14ac:dyDescent="0.3">
      <c r="J163"/>
      <c r="K163"/>
      <c r="L163"/>
      <c r="M163"/>
      <c r="N163"/>
      <c r="O163"/>
      <c r="P163"/>
      <c r="Q163"/>
      <c r="R163"/>
    </row>
    <row r="164" spans="10:18" x14ac:dyDescent="0.3">
      <c r="J164"/>
      <c r="K164"/>
      <c r="L164"/>
      <c r="M164"/>
      <c r="N164"/>
      <c r="O164"/>
      <c r="P164"/>
      <c r="Q164"/>
      <c r="R164"/>
    </row>
    <row r="165" spans="10:18" x14ac:dyDescent="0.3">
      <c r="J165"/>
      <c r="K165"/>
      <c r="L165"/>
      <c r="M165"/>
      <c r="N165"/>
      <c r="O165"/>
      <c r="P165"/>
      <c r="Q165"/>
      <c r="R165"/>
    </row>
    <row r="166" spans="10:18" x14ac:dyDescent="0.3">
      <c r="J166"/>
      <c r="K166"/>
      <c r="L166"/>
      <c r="M166"/>
      <c r="N166"/>
      <c r="O166"/>
      <c r="P166"/>
      <c r="Q166"/>
      <c r="R166"/>
    </row>
    <row r="167" spans="10:18" x14ac:dyDescent="0.3">
      <c r="J167"/>
      <c r="K167"/>
      <c r="L167"/>
      <c r="M167"/>
      <c r="N167"/>
      <c r="O167"/>
      <c r="P167"/>
      <c r="Q167"/>
      <c r="R167"/>
    </row>
    <row r="168" spans="10:18" x14ac:dyDescent="0.3">
      <c r="J168"/>
      <c r="K168"/>
      <c r="L168"/>
      <c r="M168"/>
      <c r="N168"/>
      <c r="O168"/>
      <c r="P168"/>
      <c r="Q168"/>
      <c r="R168"/>
    </row>
    <row r="169" spans="10:18" x14ac:dyDescent="0.3">
      <c r="J169"/>
      <c r="K169"/>
      <c r="L169"/>
      <c r="M169"/>
      <c r="N169"/>
      <c r="O169"/>
      <c r="P169"/>
      <c r="Q169"/>
      <c r="R169"/>
    </row>
    <row r="170" spans="10:18" x14ac:dyDescent="0.3">
      <c r="J170"/>
      <c r="K170"/>
      <c r="L170"/>
      <c r="M170"/>
      <c r="N170"/>
      <c r="O170"/>
      <c r="P170"/>
      <c r="Q170"/>
      <c r="R170"/>
    </row>
    <row r="171" spans="10:18" x14ac:dyDescent="0.3">
      <c r="J171"/>
      <c r="K171"/>
      <c r="L171"/>
      <c r="M171"/>
      <c r="N171"/>
      <c r="O171"/>
      <c r="P171"/>
      <c r="Q171"/>
      <c r="R171"/>
    </row>
    <row r="172" spans="10:18" x14ac:dyDescent="0.3">
      <c r="J172"/>
      <c r="K172"/>
      <c r="L172"/>
      <c r="M172"/>
      <c r="N172"/>
      <c r="O172"/>
      <c r="P172"/>
      <c r="Q172"/>
      <c r="R172"/>
    </row>
    <row r="173" spans="10:18" x14ac:dyDescent="0.3">
      <c r="J173"/>
      <c r="K173"/>
      <c r="L173"/>
      <c r="M173"/>
      <c r="N173"/>
      <c r="O173"/>
      <c r="P173"/>
      <c r="Q173"/>
      <c r="R173"/>
    </row>
    <row r="174" spans="10:18" x14ac:dyDescent="0.3">
      <c r="J174"/>
      <c r="K174"/>
      <c r="L174"/>
      <c r="M174"/>
      <c r="N174"/>
      <c r="O174"/>
      <c r="P174"/>
      <c r="Q174"/>
      <c r="R174"/>
    </row>
    <row r="175" spans="10:18" x14ac:dyDescent="0.3">
      <c r="J175"/>
      <c r="K175"/>
      <c r="L175"/>
      <c r="M175"/>
      <c r="N175"/>
      <c r="O175"/>
      <c r="P175"/>
      <c r="Q175"/>
      <c r="R175"/>
    </row>
    <row r="176" spans="10:18" x14ac:dyDescent="0.3">
      <c r="J176"/>
      <c r="K176"/>
      <c r="L176"/>
      <c r="M176"/>
      <c r="N176"/>
      <c r="O176"/>
      <c r="P176"/>
      <c r="Q176"/>
      <c r="R176"/>
    </row>
    <row r="177" spans="10:18" x14ac:dyDescent="0.3">
      <c r="J177"/>
      <c r="K177"/>
      <c r="L177"/>
      <c r="M177"/>
      <c r="N177"/>
      <c r="O177"/>
      <c r="P177"/>
      <c r="Q177"/>
      <c r="R177"/>
    </row>
    <row r="178" spans="10:18" x14ac:dyDescent="0.3">
      <c r="J178"/>
      <c r="K178"/>
      <c r="L178"/>
      <c r="M178"/>
      <c r="N178"/>
      <c r="O178"/>
      <c r="P178"/>
      <c r="Q178"/>
      <c r="R178"/>
    </row>
    <row r="179" spans="10:18" x14ac:dyDescent="0.3">
      <c r="J179"/>
      <c r="K179"/>
      <c r="L179"/>
      <c r="M179"/>
      <c r="N179"/>
      <c r="O179"/>
      <c r="P179"/>
      <c r="Q179"/>
      <c r="R179"/>
    </row>
    <row r="180" spans="10:18" x14ac:dyDescent="0.3">
      <c r="J180"/>
      <c r="K180"/>
      <c r="L180"/>
      <c r="M180"/>
      <c r="N180"/>
      <c r="O180"/>
      <c r="P180"/>
      <c r="Q180"/>
      <c r="R180"/>
    </row>
    <row r="181" spans="10:18" x14ac:dyDescent="0.3">
      <c r="J181"/>
      <c r="K181"/>
      <c r="L181"/>
      <c r="M181"/>
      <c r="N181"/>
      <c r="O181"/>
      <c r="P181"/>
      <c r="Q181"/>
      <c r="R181"/>
    </row>
    <row r="182" spans="10:18" x14ac:dyDescent="0.3">
      <c r="J182"/>
      <c r="K182"/>
      <c r="L182"/>
      <c r="M182"/>
      <c r="N182"/>
      <c r="O182"/>
      <c r="P182"/>
      <c r="Q182"/>
      <c r="R182"/>
    </row>
    <row r="183" spans="10:18" x14ac:dyDescent="0.3">
      <c r="J183"/>
      <c r="K183"/>
      <c r="L183"/>
      <c r="M183"/>
      <c r="N183"/>
      <c r="O183"/>
      <c r="P183"/>
      <c r="Q183"/>
      <c r="R183"/>
    </row>
    <row r="184" spans="10:18" x14ac:dyDescent="0.3">
      <c r="J184"/>
      <c r="K184"/>
      <c r="L184"/>
      <c r="M184"/>
      <c r="N184"/>
      <c r="O184"/>
      <c r="P184"/>
      <c r="Q184"/>
      <c r="R184"/>
    </row>
    <row r="185" spans="10:18" x14ac:dyDescent="0.3">
      <c r="J185"/>
      <c r="K185"/>
      <c r="L185"/>
      <c r="M185"/>
      <c r="N185"/>
      <c r="O185"/>
      <c r="P185"/>
      <c r="Q185"/>
      <c r="R185"/>
    </row>
    <row r="186" spans="10:18" x14ac:dyDescent="0.3">
      <c r="J186"/>
      <c r="K186"/>
      <c r="L186"/>
      <c r="M186"/>
      <c r="N186"/>
      <c r="O186"/>
      <c r="P186"/>
      <c r="Q186"/>
      <c r="R186"/>
    </row>
    <row r="187" spans="10:18" x14ac:dyDescent="0.3">
      <c r="J187"/>
      <c r="K187"/>
      <c r="L187"/>
      <c r="M187"/>
      <c r="N187"/>
      <c r="O187"/>
      <c r="P187"/>
      <c r="Q187"/>
      <c r="R187"/>
    </row>
    <row r="188" spans="10:18" x14ac:dyDescent="0.3">
      <c r="J188"/>
      <c r="K188"/>
      <c r="L188"/>
      <c r="M188"/>
      <c r="N188"/>
      <c r="O188"/>
      <c r="P188"/>
      <c r="Q188"/>
      <c r="R188"/>
    </row>
    <row r="189" spans="10:18" x14ac:dyDescent="0.3">
      <c r="J189"/>
      <c r="K189"/>
      <c r="L189"/>
      <c r="M189"/>
      <c r="N189"/>
      <c r="O189"/>
      <c r="P189"/>
      <c r="Q189"/>
      <c r="R189"/>
    </row>
    <row r="190" spans="10:18" x14ac:dyDescent="0.3">
      <c r="J190"/>
      <c r="K190"/>
      <c r="L190"/>
      <c r="M190"/>
      <c r="N190"/>
      <c r="O190"/>
      <c r="P190"/>
      <c r="Q190"/>
      <c r="R190"/>
    </row>
    <row r="191" spans="10:18" x14ac:dyDescent="0.3">
      <c r="J191"/>
      <c r="K191"/>
      <c r="L191"/>
      <c r="M191"/>
      <c r="N191"/>
      <c r="O191"/>
      <c r="P191"/>
      <c r="Q191"/>
      <c r="R191"/>
    </row>
    <row r="192" spans="10:18" x14ac:dyDescent="0.3">
      <c r="J192"/>
      <c r="K192"/>
      <c r="L192"/>
      <c r="M192"/>
      <c r="N192"/>
      <c r="O192"/>
      <c r="P192"/>
      <c r="Q192"/>
      <c r="R192"/>
    </row>
    <row r="193" spans="10:18" x14ac:dyDescent="0.3">
      <c r="J193"/>
      <c r="K193"/>
      <c r="L193"/>
      <c r="M193"/>
      <c r="N193"/>
      <c r="O193"/>
      <c r="P193"/>
      <c r="Q193"/>
      <c r="R193"/>
    </row>
    <row r="194" spans="10:18" x14ac:dyDescent="0.3">
      <c r="J194"/>
      <c r="K194"/>
      <c r="L194"/>
      <c r="M194"/>
      <c r="N194"/>
      <c r="O194"/>
      <c r="P194"/>
      <c r="Q194"/>
      <c r="R194"/>
    </row>
    <row r="195" spans="10:18" x14ac:dyDescent="0.3">
      <c r="J195"/>
      <c r="K195"/>
      <c r="L195"/>
      <c r="M195"/>
      <c r="N195"/>
      <c r="O195"/>
      <c r="P195"/>
      <c r="Q195"/>
      <c r="R195"/>
    </row>
    <row r="196" spans="10:18" x14ac:dyDescent="0.3">
      <c r="J196"/>
      <c r="K196"/>
      <c r="L196"/>
      <c r="M196"/>
      <c r="N196"/>
      <c r="O196"/>
      <c r="P196"/>
      <c r="Q196"/>
      <c r="R196"/>
    </row>
    <row r="197" spans="10:18" x14ac:dyDescent="0.3">
      <c r="J197"/>
      <c r="K197"/>
      <c r="L197"/>
      <c r="M197"/>
      <c r="N197"/>
      <c r="O197"/>
      <c r="P197"/>
      <c r="Q197"/>
      <c r="R197"/>
    </row>
    <row r="198" spans="10:18" x14ac:dyDescent="0.3">
      <c r="J198"/>
      <c r="K198"/>
      <c r="L198"/>
      <c r="M198"/>
      <c r="N198"/>
      <c r="O198"/>
      <c r="P198"/>
      <c r="Q198"/>
      <c r="R198"/>
    </row>
    <row r="199" spans="10:18" x14ac:dyDescent="0.3">
      <c r="J199"/>
      <c r="K199"/>
      <c r="L199"/>
      <c r="M199"/>
      <c r="N199"/>
      <c r="O199"/>
      <c r="P199"/>
      <c r="Q199"/>
      <c r="R199"/>
    </row>
    <row r="200" spans="10:18" x14ac:dyDescent="0.3">
      <c r="J200"/>
      <c r="K200"/>
      <c r="L200"/>
      <c r="M200"/>
      <c r="N200"/>
      <c r="O200"/>
      <c r="P200"/>
      <c r="Q200"/>
      <c r="R200"/>
    </row>
    <row r="201" spans="10:18" x14ac:dyDescent="0.3">
      <c r="J201"/>
      <c r="K201"/>
      <c r="L201"/>
      <c r="M201"/>
      <c r="N201"/>
      <c r="O201"/>
      <c r="P201"/>
      <c r="Q201"/>
      <c r="R201"/>
    </row>
    <row r="202" spans="10:18" x14ac:dyDescent="0.3">
      <c r="J202"/>
      <c r="K202"/>
      <c r="L202"/>
      <c r="M202"/>
      <c r="N202"/>
      <c r="O202"/>
      <c r="P202"/>
      <c r="Q202"/>
      <c r="R202"/>
    </row>
    <row r="203" spans="10:18" x14ac:dyDescent="0.3">
      <c r="J203"/>
      <c r="K203"/>
      <c r="L203"/>
      <c r="M203"/>
      <c r="N203"/>
      <c r="O203"/>
      <c r="P203"/>
      <c r="Q203"/>
      <c r="R203"/>
    </row>
    <row r="204" spans="10:18" x14ac:dyDescent="0.3">
      <c r="J204"/>
      <c r="K204"/>
      <c r="L204"/>
      <c r="M204"/>
      <c r="N204"/>
      <c r="O204"/>
      <c r="P204"/>
      <c r="Q204"/>
      <c r="R204"/>
    </row>
    <row r="205" spans="10:18" x14ac:dyDescent="0.3">
      <c r="J205"/>
      <c r="K205"/>
      <c r="L205"/>
      <c r="M205"/>
      <c r="N205"/>
      <c r="O205"/>
      <c r="P205"/>
      <c r="Q205"/>
      <c r="R205"/>
    </row>
    <row r="206" spans="10:18" x14ac:dyDescent="0.3">
      <c r="J206"/>
      <c r="K206"/>
      <c r="L206"/>
      <c r="M206"/>
      <c r="N206"/>
      <c r="O206"/>
      <c r="P206"/>
      <c r="Q206"/>
      <c r="R206"/>
    </row>
    <row r="207" spans="10:18" x14ac:dyDescent="0.3">
      <c r="J207"/>
      <c r="K207"/>
      <c r="L207"/>
      <c r="M207"/>
      <c r="N207"/>
      <c r="O207"/>
      <c r="P207"/>
      <c r="Q207"/>
      <c r="R207"/>
    </row>
    <row r="208" spans="10:18" x14ac:dyDescent="0.3">
      <c r="J208"/>
      <c r="K208"/>
      <c r="L208"/>
      <c r="M208"/>
      <c r="N208"/>
      <c r="O208"/>
      <c r="P208"/>
      <c r="Q208"/>
      <c r="R208"/>
    </row>
    <row r="209" spans="10:18" x14ac:dyDescent="0.3">
      <c r="J209"/>
      <c r="K209"/>
      <c r="L209"/>
      <c r="M209"/>
      <c r="N209"/>
      <c r="O209"/>
      <c r="P209"/>
      <c r="Q209"/>
      <c r="R209"/>
    </row>
    <row r="210" spans="10:18" x14ac:dyDescent="0.3">
      <c r="J210"/>
      <c r="K210"/>
      <c r="L210"/>
      <c r="M210"/>
      <c r="N210"/>
      <c r="O210"/>
      <c r="P210"/>
      <c r="Q210"/>
      <c r="R210"/>
    </row>
    <row r="211" spans="10:18" x14ac:dyDescent="0.3">
      <c r="J211"/>
      <c r="K211"/>
      <c r="L211"/>
      <c r="M211"/>
      <c r="N211"/>
      <c r="O211"/>
      <c r="P211"/>
      <c r="Q211"/>
      <c r="R211"/>
    </row>
    <row r="212" spans="10:18" x14ac:dyDescent="0.3">
      <c r="J212"/>
      <c r="K212"/>
      <c r="L212"/>
      <c r="M212"/>
      <c r="N212"/>
      <c r="O212"/>
      <c r="P212"/>
      <c r="Q212"/>
      <c r="R212"/>
    </row>
    <row r="213" spans="10:18" x14ac:dyDescent="0.3">
      <c r="J213"/>
      <c r="K213"/>
      <c r="L213"/>
      <c r="M213"/>
      <c r="N213"/>
      <c r="O213"/>
      <c r="P213"/>
      <c r="Q213"/>
      <c r="R213"/>
    </row>
    <row r="214" spans="10:18" x14ac:dyDescent="0.3">
      <c r="J214"/>
      <c r="K214"/>
      <c r="L214"/>
      <c r="M214"/>
      <c r="N214"/>
      <c r="O214"/>
      <c r="P214"/>
      <c r="Q214"/>
      <c r="R214"/>
    </row>
    <row r="215" spans="10:18" x14ac:dyDescent="0.3">
      <c r="J215"/>
      <c r="K215"/>
      <c r="L215"/>
      <c r="M215"/>
      <c r="N215"/>
      <c r="O215"/>
      <c r="P215"/>
      <c r="Q215"/>
      <c r="R215"/>
    </row>
    <row r="216" spans="10:18" x14ac:dyDescent="0.3">
      <c r="J216"/>
      <c r="K216"/>
      <c r="L216"/>
      <c r="M216"/>
      <c r="N216"/>
      <c r="O216"/>
      <c r="P216"/>
      <c r="Q216"/>
      <c r="R216"/>
    </row>
    <row r="217" spans="10:18" x14ac:dyDescent="0.3">
      <c r="J217"/>
      <c r="K217"/>
      <c r="L217"/>
      <c r="M217"/>
      <c r="N217"/>
      <c r="O217"/>
      <c r="P217"/>
      <c r="Q217"/>
      <c r="R217"/>
    </row>
    <row r="218" spans="10:18" x14ac:dyDescent="0.3">
      <c r="J218"/>
      <c r="K218"/>
      <c r="L218"/>
      <c r="M218"/>
      <c r="N218"/>
      <c r="O218"/>
      <c r="P218"/>
      <c r="Q218"/>
      <c r="R218"/>
    </row>
    <row r="219" spans="10:18" x14ac:dyDescent="0.3">
      <c r="J219"/>
      <c r="K219"/>
      <c r="L219"/>
      <c r="M219"/>
      <c r="N219"/>
      <c r="O219"/>
      <c r="P219"/>
      <c r="Q219"/>
      <c r="R219"/>
    </row>
    <row r="220" spans="10:18" x14ac:dyDescent="0.3">
      <c r="J220"/>
      <c r="K220"/>
      <c r="L220"/>
      <c r="M220"/>
      <c r="N220"/>
      <c r="O220"/>
      <c r="P220"/>
      <c r="Q220"/>
      <c r="R220"/>
    </row>
    <row r="221" spans="10:18" x14ac:dyDescent="0.3">
      <c r="J221"/>
      <c r="K221"/>
      <c r="L221"/>
      <c r="M221"/>
      <c r="N221"/>
      <c r="O221"/>
      <c r="P221"/>
      <c r="Q221"/>
      <c r="R221"/>
    </row>
    <row r="222" spans="10:18" x14ac:dyDescent="0.3">
      <c r="J222"/>
      <c r="K222"/>
      <c r="L222"/>
      <c r="M222"/>
      <c r="N222"/>
      <c r="O222"/>
      <c r="P222"/>
      <c r="Q222"/>
      <c r="R222"/>
    </row>
    <row r="223" spans="10:18" x14ac:dyDescent="0.3">
      <c r="J223"/>
      <c r="K223"/>
      <c r="L223"/>
      <c r="M223"/>
      <c r="N223"/>
      <c r="O223"/>
      <c r="P223"/>
      <c r="Q223"/>
      <c r="R223"/>
    </row>
    <row r="224" spans="10:18" x14ac:dyDescent="0.3">
      <c r="J224"/>
      <c r="K224"/>
      <c r="L224"/>
      <c r="M224"/>
      <c r="N224"/>
      <c r="O224"/>
      <c r="P224"/>
      <c r="Q224"/>
      <c r="R224"/>
    </row>
    <row r="225" spans="10:18" x14ac:dyDescent="0.3">
      <c r="J225"/>
      <c r="K225"/>
      <c r="L225"/>
      <c r="M225"/>
      <c r="N225"/>
      <c r="O225"/>
      <c r="P225"/>
      <c r="Q225"/>
      <c r="R225"/>
    </row>
    <row r="226" spans="10:18" x14ac:dyDescent="0.3">
      <c r="J226"/>
      <c r="K226"/>
      <c r="L226"/>
      <c r="M226"/>
      <c r="N226"/>
      <c r="O226"/>
      <c r="P226"/>
      <c r="Q226"/>
      <c r="R226"/>
    </row>
    <row r="227" spans="10:18" x14ac:dyDescent="0.3">
      <c r="J227"/>
      <c r="K227"/>
      <c r="L227"/>
      <c r="M227"/>
      <c r="N227"/>
      <c r="O227"/>
      <c r="P227"/>
      <c r="Q227"/>
      <c r="R227"/>
    </row>
    <row r="228" spans="10:18" x14ac:dyDescent="0.3">
      <c r="J228"/>
      <c r="K228"/>
      <c r="L228"/>
      <c r="M228"/>
      <c r="N228"/>
      <c r="O228"/>
      <c r="P228"/>
      <c r="Q228"/>
      <c r="R228"/>
    </row>
    <row r="229" spans="10:18" x14ac:dyDescent="0.3">
      <c r="J229"/>
      <c r="K229"/>
      <c r="L229"/>
      <c r="M229"/>
      <c r="N229"/>
      <c r="O229"/>
      <c r="P229"/>
      <c r="Q229"/>
      <c r="R229"/>
    </row>
    <row r="230" spans="10:18" x14ac:dyDescent="0.3">
      <c r="J230"/>
      <c r="K230"/>
      <c r="L230"/>
      <c r="M230"/>
      <c r="N230"/>
      <c r="O230"/>
      <c r="P230"/>
      <c r="Q230"/>
      <c r="R230"/>
    </row>
    <row r="231" spans="10:18" x14ac:dyDescent="0.3">
      <c r="J231"/>
      <c r="K231"/>
      <c r="L231"/>
      <c r="M231"/>
      <c r="N231"/>
      <c r="O231"/>
      <c r="P231"/>
      <c r="Q231"/>
      <c r="R231"/>
    </row>
    <row r="232" spans="10:18" x14ac:dyDescent="0.3">
      <c r="J232"/>
      <c r="K232"/>
      <c r="L232"/>
      <c r="M232"/>
      <c r="N232"/>
      <c r="O232"/>
      <c r="P232"/>
      <c r="Q232"/>
      <c r="R232"/>
    </row>
    <row r="233" spans="10:18" x14ac:dyDescent="0.3">
      <c r="J233"/>
      <c r="K233"/>
      <c r="L233"/>
      <c r="M233"/>
      <c r="N233"/>
      <c r="O233"/>
      <c r="P233"/>
      <c r="Q233"/>
      <c r="R233"/>
    </row>
    <row r="234" spans="10:18" x14ac:dyDescent="0.3">
      <c r="J234"/>
      <c r="K234"/>
      <c r="L234"/>
      <c r="M234"/>
      <c r="N234"/>
      <c r="O234"/>
      <c r="P234"/>
      <c r="Q234"/>
      <c r="R234"/>
    </row>
    <row r="235" spans="10:18" x14ac:dyDescent="0.3">
      <c r="J235"/>
      <c r="K235"/>
      <c r="L235"/>
      <c r="M235"/>
      <c r="N235"/>
      <c r="O235"/>
      <c r="P235"/>
      <c r="Q235"/>
      <c r="R235"/>
    </row>
    <row r="236" spans="10:18" x14ac:dyDescent="0.3">
      <c r="J236"/>
      <c r="K236"/>
      <c r="L236"/>
      <c r="M236"/>
      <c r="N236"/>
      <c r="O236"/>
      <c r="P236"/>
      <c r="Q236"/>
      <c r="R236"/>
    </row>
    <row r="237" spans="10:18" x14ac:dyDescent="0.3">
      <c r="J237"/>
      <c r="K237"/>
      <c r="L237"/>
      <c r="M237"/>
      <c r="N237"/>
      <c r="O237"/>
      <c r="P237"/>
      <c r="Q237"/>
      <c r="R237"/>
    </row>
    <row r="238" spans="10:18" x14ac:dyDescent="0.3">
      <c r="J238"/>
      <c r="K238"/>
      <c r="L238"/>
      <c r="M238"/>
      <c r="N238"/>
      <c r="O238"/>
      <c r="P238"/>
      <c r="Q238"/>
      <c r="R238"/>
    </row>
    <row r="239" spans="10:18" x14ac:dyDescent="0.3">
      <c r="J239"/>
      <c r="K239"/>
      <c r="L239"/>
      <c r="M239"/>
      <c r="N239"/>
      <c r="O239"/>
      <c r="P239"/>
      <c r="Q239"/>
      <c r="R239"/>
    </row>
    <row r="240" spans="10:18" x14ac:dyDescent="0.3">
      <c r="J240"/>
      <c r="K240"/>
      <c r="L240"/>
      <c r="M240"/>
      <c r="N240"/>
      <c r="O240"/>
      <c r="P240"/>
      <c r="Q240"/>
      <c r="R240"/>
    </row>
    <row r="241" spans="10:18" x14ac:dyDescent="0.3">
      <c r="J241"/>
      <c r="K241"/>
      <c r="L241"/>
      <c r="M241"/>
      <c r="N241"/>
      <c r="O241"/>
      <c r="P241"/>
      <c r="Q241"/>
      <c r="R241"/>
    </row>
    <row r="242" spans="10:18" x14ac:dyDescent="0.3">
      <c r="J242"/>
      <c r="K242"/>
      <c r="L242"/>
      <c r="M242"/>
      <c r="N242"/>
      <c r="O242"/>
      <c r="P242"/>
      <c r="Q242"/>
      <c r="R242"/>
    </row>
    <row r="243" spans="10:18" x14ac:dyDescent="0.3">
      <c r="J243"/>
      <c r="K243"/>
      <c r="L243"/>
      <c r="M243"/>
      <c r="N243"/>
      <c r="O243"/>
      <c r="P243"/>
      <c r="Q243"/>
      <c r="R243"/>
    </row>
    <row r="244" spans="10:18" x14ac:dyDescent="0.3">
      <c r="J244"/>
      <c r="K244"/>
      <c r="L244"/>
      <c r="M244"/>
      <c r="N244"/>
      <c r="O244"/>
      <c r="P244"/>
      <c r="Q244"/>
      <c r="R244"/>
    </row>
    <row r="245" spans="10:18" x14ac:dyDescent="0.3">
      <c r="J245"/>
      <c r="K245"/>
      <c r="L245"/>
      <c r="M245"/>
      <c r="N245"/>
      <c r="O245"/>
      <c r="P245"/>
      <c r="Q245"/>
      <c r="R245"/>
    </row>
    <row r="246" spans="10:18" x14ac:dyDescent="0.3">
      <c r="J246"/>
      <c r="K246"/>
      <c r="L246"/>
      <c r="M246"/>
      <c r="N246"/>
      <c r="O246"/>
      <c r="P246"/>
      <c r="Q246"/>
      <c r="R246"/>
    </row>
  </sheetData>
  <sheetProtection algorithmName="SHA-512" hashValue="snnkS4oGEp/2KeZBhlpPkrq9tGBk8aKGeqxnvKxVqHREqj6Nk09+my0gk1QMjY9fKKE5txC2eoC7a4wl9AfhMQ==" saltValue="zujPd+SIV02cabRfkrxsZg==" spinCount="100000" sheet="1" objects="1" scenarios="1"/>
  <mergeCells count="189">
    <mergeCell ref="C12:G12"/>
    <mergeCell ref="D14:G14"/>
    <mergeCell ref="B18:D18"/>
    <mergeCell ref="B26:C26"/>
    <mergeCell ref="B29:D30"/>
    <mergeCell ref="E29:E30"/>
    <mergeCell ref="F29:F30"/>
    <mergeCell ref="G29:H29"/>
    <mergeCell ref="B2:C2"/>
    <mergeCell ref="B3:C3"/>
    <mergeCell ref="B6:C6"/>
    <mergeCell ref="C9:G9"/>
    <mergeCell ref="C10:G10"/>
    <mergeCell ref="C11:G11"/>
    <mergeCell ref="U29:V29"/>
    <mergeCell ref="W29:X29"/>
    <mergeCell ref="Y29:Z29"/>
    <mergeCell ref="AA29:AA30"/>
    <mergeCell ref="E36:E39"/>
    <mergeCell ref="F36:F39"/>
    <mergeCell ref="I29:J29"/>
    <mergeCell ref="K29:L29"/>
    <mergeCell ref="M29:N29"/>
    <mergeCell ref="O29:P29"/>
    <mergeCell ref="Q29:R29"/>
    <mergeCell ref="S29:T29"/>
    <mergeCell ref="E31:E34"/>
    <mergeCell ref="F31:F34"/>
    <mergeCell ref="B35:F35"/>
    <mergeCell ref="G35:H35"/>
    <mergeCell ref="I35:J35"/>
    <mergeCell ref="K35:L35"/>
    <mergeCell ref="M35:N35"/>
    <mergeCell ref="O35:P35"/>
    <mergeCell ref="Q35:R35"/>
    <mergeCell ref="S35:T35"/>
    <mergeCell ref="U35:V35"/>
    <mergeCell ref="W35:X35"/>
    <mergeCell ref="Q40:R40"/>
    <mergeCell ref="S40:T40"/>
    <mergeCell ref="U40:V40"/>
    <mergeCell ref="W40:X40"/>
    <mergeCell ref="Y40:Z40"/>
    <mergeCell ref="E41:E44"/>
    <mergeCell ref="F41:F44"/>
    <mergeCell ref="B40:F40"/>
    <mergeCell ref="G40:H40"/>
    <mergeCell ref="I40:J40"/>
    <mergeCell ref="K40:L40"/>
    <mergeCell ref="M40:N40"/>
    <mergeCell ref="O40:P40"/>
    <mergeCell ref="Q45:R45"/>
    <mergeCell ref="S45:T45"/>
    <mergeCell ref="U45:V45"/>
    <mergeCell ref="W45:X45"/>
    <mergeCell ref="Y45:Z45"/>
    <mergeCell ref="E46:E49"/>
    <mergeCell ref="F46:F49"/>
    <mergeCell ref="B45:F45"/>
    <mergeCell ref="G45:H45"/>
    <mergeCell ref="I45:J45"/>
    <mergeCell ref="K45:L45"/>
    <mergeCell ref="M45:N45"/>
    <mergeCell ref="O45:P45"/>
    <mergeCell ref="Q50:R50"/>
    <mergeCell ref="S50:T50"/>
    <mergeCell ref="U50:V50"/>
    <mergeCell ref="W50:X50"/>
    <mergeCell ref="Y50:Z50"/>
    <mergeCell ref="E51:E54"/>
    <mergeCell ref="F51:F54"/>
    <mergeCell ref="B50:F50"/>
    <mergeCell ref="G50:H50"/>
    <mergeCell ref="I50:J50"/>
    <mergeCell ref="K50:L50"/>
    <mergeCell ref="M50:N50"/>
    <mergeCell ref="O50:P50"/>
    <mergeCell ref="Q55:R55"/>
    <mergeCell ref="S55:T55"/>
    <mergeCell ref="U55:V55"/>
    <mergeCell ref="W55:X55"/>
    <mergeCell ref="Y55:Z55"/>
    <mergeCell ref="B56:AA56"/>
    <mergeCell ref="B55:F55"/>
    <mergeCell ref="G55:H55"/>
    <mergeCell ref="I55:J55"/>
    <mergeCell ref="K55:L55"/>
    <mergeCell ref="M55:N55"/>
    <mergeCell ref="O55:P55"/>
    <mergeCell ref="Y59:Z59"/>
    <mergeCell ref="AA59:AA60"/>
    <mergeCell ref="B61:D61"/>
    <mergeCell ref="E61:E64"/>
    <mergeCell ref="F61:F64"/>
    <mergeCell ref="AA61:AA64"/>
    <mergeCell ref="B62:D64"/>
    <mergeCell ref="M59:N59"/>
    <mergeCell ref="O59:P59"/>
    <mergeCell ref="Q59:R59"/>
    <mergeCell ref="S59:T59"/>
    <mergeCell ref="U59:V59"/>
    <mergeCell ref="W59:X59"/>
    <mergeCell ref="B59:D60"/>
    <mergeCell ref="E59:E60"/>
    <mergeCell ref="F59:F60"/>
    <mergeCell ref="G59:H59"/>
    <mergeCell ref="I59:J59"/>
    <mergeCell ref="K59:L59"/>
    <mergeCell ref="Q65:R65"/>
    <mergeCell ref="S65:T65"/>
    <mergeCell ref="U65:V65"/>
    <mergeCell ref="W65:X65"/>
    <mergeCell ref="Y65:Z65"/>
    <mergeCell ref="B66:D66"/>
    <mergeCell ref="E66:E69"/>
    <mergeCell ref="F66:F69"/>
    <mergeCell ref="B65:F65"/>
    <mergeCell ref="G65:H65"/>
    <mergeCell ref="I65:J65"/>
    <mergeCell ref="K65:L65"/>
    <mergeCell ref="M65:N65"/>
    <mergeCell ref="O65:P65"/>
    <mergeCell ref="U70:V70"/>
    <mergeCell ref="W70:X70"/>
    <mergeCell ref="Y70:Z70"/>
    <mergeCell ref="B71:D71"/>
    <mergeCell ref="E71:E74"/>
    <mergeCell ref="F71:F74"/>
    <mergeCell ref="AA66:AA69"/>
    <mergeCell ref="B67:D69"/>
    <mergeCell ref="B70:F70"/>
    <mergeCell ref="G70:H70"/>
    <mergeCell ref="I70:J70"/>
    <mergeCell ref="K70:L70"/>
    <mergeCell ref="M70:N70"/>
    <mergeCell ref="O70:P70"/>
    <mergeCell ref="Q70:R70"/>
    <mergeCell ref="S70:T70"/>
    <mergeCell ref="U75:V75"/>
    <mergeCell ref="W75:X75"/>
    <mergeCell ref="Y75:Z75"/>
    <mergeCell ref="B76:D76"/>
    <mergeCell ref="E76:E79"/>
    <mergeCell ref="F76:F79"/>
    <mergeCell ref="AA71:AA74"/>
    <mergeCell ref="B72:D74"/>
    <mergeCell ref="B75:F75"/>
    <mergeCell ref="G75:H75"/>
    <mergeCell ref="I75:J75"/>
    <mergeCell ref="K75:L75"/>
    <mergeCell ref="M75:N75"/>
    <mergeCell ref="O75:P75"/>
    <mergeCell ref="Q75:R75"/>
    <mergeCell ref="S75:T75"/>
    <mergeCell ref="AA76:AA79"/>
    <mergeCell ref="B77:D79"/>
    <mergeCell ref="B80:F80"/>
    <mergeCell ref="G80:H80"/>
    <mergeCell ref="I80:J80"/>
    <mergeCell ref="K80:L80"/>
    <mergeCell ref="M80:N80"/>
    <mergeCell ref="O80:P80"/>
    <mergeCell ref="Q80:R80"/>
    <mergeCell ref="S80:T80"/>
    <mergeCell ref="U80:V80"/>
    <mergeCell ref="Y35:Z35"/>
    <mergeCell ref="B91:Z91"/>
    <mergeCell ref="B92:AA92"/>
    <mergeCell ref="AA85:AA86"/>
    <mergeCell ref="C86:F86"/>
    <mergeCell ref="C87:F87"/>
    <mergeCell ref="C88:F88"/>
    <mergeCell ref="C89:F89"/>
    <mergeCell ref="C90:F90"/>
    <mergeCell ref="O85:P85"/>
    <mergeCell ref="Q85:R85"/>
    <mergeCell ref="S85:T85"/>
    <mergeCell ref="U85:V85"/>
    <mergeCell ref="W85:X85"/>
    <mergeCell ref="Y85:Z85"/>
    <mergeCell ref="W80:X80"/>
    <mergeCell ref="Y80:Z80"/>
    <mergeCell ref="B81:AA81"/>
    <mergeCell ref="B84:F84"/>
    <mergeCell ref="B85:F85"/>
    <mergeCell ref="G85:H85"/>
    <mergeCell ref="I85:J85"/>
    <mergeCell ref="K85:L85"/>
    <mergeCell ref="M85:N85"/>
  </mergeCells>
  <pageMargins left="0.1" right="0.1" top="0.75" bottom="0.75" header="0.3" footer="0.3"/>
  <pageSetup scale="22" orientation="landscape" r:id="rId1"/>
  <colBreaks count="1" manualBreakCount="1">
    <brk id="27"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02B5F-81F6-4912-9F53-69D01C780842}">
  <sheetPr>
    <pageSetUpPr fitToPage="1"/>
  </sheetPr>
  <dimension ref="B1:D15"/>
  <sheetViews>
    <sheetView showGridLines="0" topLeftCell="A8" zoomScale="98" zoomScaleNormal="98" zoomScaleSheetLayoutView="120" workbookViewId="0">
      <selection activeCell="L3" sqref="L3"/>
    </sheetView>
  </sheetViews>
  <sheetFormatPr defaultColWidth="8.88671875" defaultRowHeight="14.4" x14ac:dyDescent="0.3"/>
  <cols>
    <col min="1" max="1" width="3.44140625" customWidth="1"/>
    <col min="2" max="2" width="91.44140625" customWidth="1"/>
    <col min="4" max="4" width="4.109375" customWidth="1"/>
  </cols>
  <sheetData>
    <row r="1" spans="2:4" s="24" customFormat="1" ht="73.5" customHeight="1" x14ac:dyDescent="0.3"/>
    <row r="2" spans="2:4" s="24" customFormat="1" ht="17.399999999999999" x14ac:dyDescent="0.3">
      <c r="B2" s="148" t="s">
        <v>0</v>
      </c>
      <c r="C2" s="148"/>
    </row>
    <row r="3" spans="2:4" ht="17.399999999999999" x14ac:dyDescent="0.3">
      <c r="B3" s="148" t="s">
        <v>1</v>
      </c>
      <c r="C3" s="148"/>
    </row>
    <row r="4" spans="2:4" ht="17.399999999999999" x14ac:dyDescent="0.3">
      <c r="B4" s="138" t="s">
        <v>2</v>
      </c>
      <c r="C4" s="138"/>
    </row>
    <row r="5" spans="2:4" ht="18" x14ac:dyDescent="0.35">
      <c r="B5" s="137" t="s">
        <v>3</v>
      </c>
      <c r="C5" s="1"/>
    </row>
    <row r="6" spans="2:4" ht="17.399999999999999" x14ac:dyDescent="0.3">
      <c r="B6" s="148" t="s">
        <v>4</v>
      </c>
      <c r="C6" s="148"/>
    </row>
    <row r="7" spans="2:4" ht="18" x14ac:dyDescent="0.35">
      <c r="B7" s="125" t="s">
        <v>5</v>
      </c>
      <c r="C7" s="1"/>
    </row>
    <row r="9" spans="2:4" ht="15" customHeight="1" x14ac:dyDescent="0.3">
      <c r="B9" s="269" t="s">
        <v>124</v>
      </c>
      <c r="C9" s="270"/>
      <c r="D9" s="271"/>
    </row>
    <row r="10" spans="2:4" x14ac:dyDescent="0.3">
      <c r="B10" s="272"/>
      <c r="C10" s="273"/>
      <c r="D10" s="274"/>
    </row>
    <row r="11" spans="2:4" ht="15" thickBot="1" x14ac:dyDescent="0.35">
      <c r="B11" s="275"/>
      <c r="C11" s="276"/>
      <c r="D11" s="277"/>
    </row>
    <row r="12" spans="2:4" ht="93.75" customHeight="1" x14ac:dyDescent="0.3">
      <c r="B12" s="278" t="s">
        <v>125</v>
      </c>
      <c r="C12" s="279"/>
      <c r="D12" s="280"/>
    </row>
    <row r="13" spans="2:4" ht="111" customHeight="1" x14ac:dyDescent="0.3">
      <c r="B13" s="281" t="s">
        <v>126</v>
      </c>
      <c r="C13" s="282"/>
      <c r="D13" s="283"/>
    </row>
    <row r="14" spans="2:4" x14ac:dyDescent="0.3">
      <c r="B14" s="263" t="s">
        <v>127</v>
      </c>
      <c r="C14" s="264"/>
      <c r="D14" s="265"/>
    </row>
    <row r="15" spans="2:4" ht="140.25" customHeight="1" thickBot="1" x14ac:dyDescent="0.35">
      <c r="B15" s="266"/>
      <c r="C15" s="267"/>
      <c r="D15" s="268"/>
    </row>
  </sheetData>
  <sheetProtection algorithmName="SHA-512" hashValue="gokmvL/UWVugvDRZjRV/jG63Fg6lqIfhyBjta83yZrW1tZ+M/9X6NbxjM22cOQndNaSLISxXvY7Q9t90j9NBKg==" saltValue="80tdJzMcltiN3HHy0Y7g6g==" spinCount="100000" sheet="1" objects="1" scenarios="1"/>
  <mergeCells count="7">
    <mergeCell ref="B14:D15"/>
    <mergeCell ref="B2:C2"/>
    <mergeCell ref="B3:C3"/>
    <mergeCell ref="B6:C6"/>
    <mergeCell ref="B9:D11"/>
    <mergeCell ref="B12:D12"/>
    <mergeCell ref="B13:D13"/>
  </mergeCells>
  <pageMargins left="0.7" right="0.7" top="0.75" bottom="0.75" header="0.3" footer="0.3"/>
  <pageSetup scale="8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e0727a93-714c-4aa9-8cad-3553aba27e90">
      <UserInfo>
        <DisplayName>Puerto, Fernando</DisplayName>
        <AccountId>27</AccountId>
        <AccountType/>
      </UserInfo>
      <UserInfo>
        <DisplayName>Jogi, Navaneeth</DisplayName>
        <AccountId>6</AccountId>
        <AccountType/>
      </UserInfo>
      <UserInfo>
        <DisplayName>Reid, Melanie</DisplayName>
        <AccountId>18</AccountId>
        <AccountType/>
      </UserInfo>
    </SharedWithUsers>
    <TaxCatchAll xmlns="e0727a93-714c-4aa9-8cad-3553aba27e90" xsi:nil="true"/>
    <Status xmlns="47d82a4f-a868-4e12-9255-cfae633fee86">Final File</Status>
    <lcf76f155ced4ddcb4097134ff3c332f xmlns="47d82a4f-a868-4e12-9255-cfae633fee8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3343F53B757D64B8D4632A20B846797" ma:contentTypeVersion="15" ma:contentTypeDescription="Create a new document." ma:contentTypeScope="" ma:versionID="136d42bb92d3ad1307c858e3738027c4">
  <xsd:schema xmlns:xsd="http://www.w3.org/2001/XMLSchema" xmlns:xs="http://www.w3.org/2001/XMLSchema" xmlns:p="http://schemas.microsoft.com/office/2006/metadata/properties" xmlns:ns2="47d82a4f-a868-4e12-9255-cfae633fee86" xmlns:ns3="e0727a93-714c-4aa9-8cad-3553aba27e90" targetNamespace="http://schemas.microsoft.com/office/2006/metadata/properties" ma:root="true" ma:fieldsID="0d00e4b328f0335b129a867c4f593c48" ns2:_="" ns3:_="">
    <xsd:import namespace="47d82a4f-a868-4e12-9255-cfae633fee86"/>
    <xsd:import namespace="e0727a93-714c-4aa9-8cad-3553aba27e90"/>
    <xsd:element name="properties">
      <xsd:complexType>
        <xsd:sequence>
          <xsd:element name="documentManagement">
            <xsd:complexType>
              <xsd:all>
                <xsd:element ref="ns2:Status" minOccurs="0"/>
                <xsd:element ref="ns3:SharedWithUsers" minOccurs="0"/>
                <xsd:element ref="ns3:SharedWithDetails"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d82a4f-a868-4e12-9255-cfae633fee86" elementFormDefault="qualified">
    <xsd:import namespace="http://schemas.microsoft.com/office/2006/documentManagement/types"/>
    <xsd:import namespace="http://schemas.microsoft.com/office/infopath/2007/PartnerControls"/>
    <xsd:element name="Status" ma:index="8" nillable="true" ma:displayName="Status" ma:format="Dropdown" ma:internalName="Status">
      <xsd:simpleType>
        <xsd:restriction base="dms:Choice">
          <xsd:enumeration value="Writing"/>
          <xsd:enumeration value="Ready for Review"/>
          <xsd:enumeration value="Ready for Edit"/>
          <xsd:enumeration value="Editing"/>
          <xsd:enumeration value="Ready for Template/Compliance"/>
          <xsd:enumeration value="Final File"/>
          <xsd:enumeration value="Ready for Roll up/Production"/>
          <xsd:enumeration value="Ready for Print/USB"/>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7859d47-9134-4dfb-8a16-cdcf3fa34fd7"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0727a93-714c-4aa9-8cad-3553aba27e90"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f8b97ecc-b886-43bd-9292-7b6511e5635c}" ma:internalName="TaxCatchAll" ma:showField="CatchAllData" ma:web="e0727a93-714c-4aa9-8cad-3553aba27e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34A1D4-E5B8-43C7-8E9F-1FBA7AAE0A1F}">
  <ds:schemaRefs>
    <ds:schemaRef ds:uri="e0727a93-714c-4aa9-8cad-3553aba27e90"/>
    <ds:schemaRef ds:uri="http://purl.org/dc/elements/1.1/"/>
    <ds:schemaRef ds:uri="http://schemas.microsoft.com/office/2006/metadata/properties"/>
    <ds:schemaRef ds:uri="http://purl.org/dc/term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47d82a4f-a868-4e12-9255-cfae633fee86"/>
    <ds:schemaRef ds:uri="http://purl.org/dc/dcmitype/"/>
  </ds:schemaRefs>
</ds:datastoreItem>
</file>

<file path=customXml/itemProps2.xml><?xml version="1.0" encoding="utf-8"?>
<ds:datastoreItem xmlns:ds="http://schemas.openxmlformats.org/officeDocument/2006/customXml" ds:itemID="{E84607D3-5A02-4447-87AF-AF1D47BA9148}">
  <ds:schemaRefs>
    <ds:schemaRef ds:uri="http://schemas.microsoft.com/sharepoint/v3/contenttype/forms"/>
  </ds:schemaRefs>
</ds:datastoreItem>
</file>

<file path=customXml/itemProps3.xml><?xml version="1.0" encoding="utf-8"?>
<ds:datastoreItem xmlns:ds="http://schemas.openxmlformats.org/officeDocument/2006/customXml" ds:itemID="{265212BD-E562-45BA-8422-E3A061D3EA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d82a4f-a868-4e12-9255-cfae633fee86"/>
    <ds:schemaRef ds:uri="e0727a93-714c-4aa9-8cad-3553aba27e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Cost Worksheet</vt:lpstr>
      <vt:lpstr>Scoring Formula</vt:lpstr>
      <vt:lpstr>'Cost Worksheet'!Print_Area</vt:lpstr>
      <vt:lpstr>Instructions!Print_Area</vt:lpstr>
    </vt:vector>
  </TitlesOfParts>
  <Manager/>
  <Company>Aon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Sabrina Gibson</dc:creator>
  <cp:keywords/>
  <dc:description/>
  <cp:lastModifiedBy>Williams, Caitlin</cp:lastModifiedBy>
  <cp:revision/>
  <cp:lastPrinted>2024-04-23T19:46:39Z</cp:lastPrinted>
  <dcterms:created xsi:type="dcterms:W3CDTF">2014-06-16T11:39:48Z</dcterms:created>
  <dcterms:modified xsi:type="dcterms:W3CDTF">2024-04-23T19:46:39Z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0x01010053343F53B757D64B8D4632A20B846797</vt:lpwstr>
  </property>
  <property fmtid="{D5CDD505-2E9C-101B-9397-08002B2CF9AE}" pid="3" name="MSIP_Label_7a908667-6606-4ab9-9a82-38569501aa5d_Enabled">
    <vt:lpwstr>true</vt:lpwstr>
  </property>
  <property fmtid="{D5CDD505-2E9C-101B-9397-08002B2CF9AE}" pid="4" name="MSIP_Label_7a908667-6606-4ab9-9a82-38569501aa5d_SetDate">
    <vt:lpwstr>2023-09-05T13:36:04Z</vt:lpwstr>
  </property>
  <property fmtid="{D5CDD505-2E9C-101B-9397-08002B2CF9AE}" pid="5" name="MSIP_Label_7a908667-6606-4ab9-9a82-38569501aa5d_Method">
    <vt:lpwstr>Standard</vt:lpwstr>
  </property>
  <property fmtid="{D5CDD505-2E9C-101B-9397-08002B2CF9AE}" pid="6" name="MSIP_Label_7a908667-6606-4ab9-9a82-38569501aa5d_Name">
    <vt:lpwstr>defa4170-0d19-0005-0004-bc88714345d2</vt:lpwstr>
  </property>
  <property fmtid="{D5CDD505-2E9C-101B-9397-08002B2CF9AE}" pid="7" name="MSIP_Label_7a908667-6606-4ab9-9a82-38569501aa5d_SiteId">
    <vt:lpwstr>5c572e77-1a4e-4518-b82d-617cad976e5f</vt:lpwstr>
  </property>
  <property fmtid="{D5CDD505-2E9C-101B-9397-08002B2CF9AE}" pid="8" name="MSIP_Label_7a908667-6606-4ab9-9a82-38569501aa5d_ActionId">
    <vt:lpwstr>5b532974-c961-4649-91d2-8f121da84691</vt:lpwstr>
  </property>
  <property fmtid="{D5CDD505-2E9C-101B-9397-08002B2CF9AE}" pid="9" name="MSIP_Label_7a908667-6606-4ab9-9a82-38569501aa5d_ContentBits">
    <vt:lpwstr>0</vt:lpwstr>
  </property>
  <property fmtid="{D5CDD505-2E9C-101B-9397-08002B2CF9AE}" pid="10" name="MediaServiceImageTags">
    <vt:lpwstr/>
  </property>
</Properties>
</file>