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https://mygainwell.sharepoint.com/teams/1553TeamName/1553 Proposal Files/Proposal Management/FINAL 04 30 24 RFP Response Files_Proposal Bid Mgt. Teams Only/"/>
    </mc:Choice>
  </mc:AlternateContent>
  <xr:revisionPtr revIDLastSave="9" documentId="8_{C004BC58-21D0-44DE-B85D-78356ED7038B}" xr6:coauthVersionLast="47" xr6:coauthVersionMax="47" xr10:uidLastSave="{CCF693D2-5B6C-4B45-B1A0-AF456005B883}"/>
  <workbookProtection workbookAlgorithmName="SHA-512" workbookHashValue="7nNow4h9JUi9K3Ef+3fadbMxTQ4Dn5GJOl67MYKtMRR7kPDBw3V39ieytF+9Ssyjkv7ufc7NcMOa3X0E1bTt8g==" workbookSaltValue="/0NHQrXrPCB54nt+NLknCQ==" workbookSpinCount="100000" lockStructure="1"/>
  <bookViews>
    <workbookView minimized="1" xWindow="2304" yWindow="2304" windowWidth="17280" windowHeight="8964" activeTab="1" xr2:uid="{00000000-000D-0000-FFFF-FFFF00000000}"/>
  </bookViews>
  <sheets>
    <sheet name="Instructions" sheetId="2" r:id="rId1"/>
    <sheet name="Cost Proposal" sheetId="4" r:id="rId2"/>
    <sheet name="Scoring Formula" sheetId="3" r:id="rId3"/>
  </sheets>
  <definedNames>
    <definedName name="_xlnm.Print_Area" localSheetId="0">Instructions!$A$1:$C$37</definedName>
    <definedName name="_xlnm.Print_Titles" localSheetId="1">'Cost Proposal'!$1:$14</definedName>
  </definedNames>
  <calcPr calcId="191028"/>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F67" i="4"/>
  <c r="C96" i="4"/>
  <c r="C97" i="4" s="1"/>
  <c r="C98" i="4" s="1"/>
  <c r="F78" i="4" l="1"/>
  <c r="X88" i="4"/>
  <c r="X87" i="4"/>
  <c r="X86" i="4"/>
  <c r="X85" i="4"/>
  <c r="V88" i="4"/>
  <c r="V87" i="4"/>
  <c r="V86" i="4"/>
  <c r="V85" i="4"/>
  <c r="T88" i="4"/>
  <c r="T87" i="4"/>
  <c r="T86" i="4"/>
  <c r="T85" i="4"/>
  <c r="R88" i="4"/>
  <c r="R87" i="4"/>
  <c r="R86" i="4"/>
  <c r="R85" i="4"/>
  <c r="P88" i="4"/>
  <c r="P87" i="4"/>
  <c r="P86" i="4"/>
  <c r="P85" i="4"/>
  <c r="N88" i="4"/>
  <c r="N87" i="4"/>
  <c r="N86" i="4"/>
  <c r="N85" i="4"/>
  <c r="L88" i="4"/>
  <c r="L87" i="4"/>
  <c r="L86" i="4"/>
  <c r="L85" i="4"/>
  <c r="J88" i="4"/>
  <c r="J87" i="4"/>
  <c r="J86" i="4"/>
  <c r="J85" i="4"/>
  <c r="H88" i="4"/>
  <c r="H87" i="4"/>
  <c r="H86" i="4"/>
  <c r="H85" i="4"/>
  <c r="F88" i="4"/>
  <c r="F87" i="4"/>
  <c r="F86" i="4"/>
  <c r="F85" i="4"/>
  <c r="D23" i="4"/>
  <c r="M53" i="4"/>
  <c r="L55" i="4" s="1"/>
  <c r="G33" i="4"/>
  <c r="F35" i="4" s="1"/>
  <c r="S43" i="4"/>
  <c r="R45" i="4" s="1"/>
  <c r="D25" i="4"/>
  <c r="Q53" i="4"/>
  <c r="P55" i="4" s="1"/>
  <c r="F74" i="4"/>
  <c r="G43" i="4"/>
  <c r="F45" i="4" s="1"/>
  <c r="W43" i="4"/>
  <c r="V45" i="4" s="1"/>
  <c r="S53" i="4"/>
  <c r="R55" i="4" s="1"/>
  <c r="F66" i="4"/>
  <c r="F75" i="4"/>
  <c r="D22" i="4"/>
  <c r="O43" i="4"/>
  <c r="N45" i="4" s="1"/>
  <c r="K53" i="4"/>
  <c r="J55" i="4" s="1"/>
  <c r="F62" i="4"/>
  <c r="D69" i="4"/>
  <c r="Q43" i="4"/>
  <c r="P45" i="4" s="1"/>
  <c r="F63" i="4"/>
  <c r="F69" i="4"/>
  <c r="D24" i="4"/>
  <c r="O53" i="4"/>
  <c r="N55" i="4" s="1"/>
  <c r="F64" i="4"/>
  <c r="F73" i="4"/>
  <c r="U43" i="4"/>
  <c r="T45" i="4" s="1"/>
  <c r="D66" i="4"/>
  <c r="I43" i="4"/>
  <c r="H45" i="4" s="1"/>
  <c r="Y43" i="4"/>
  <c r="X45" i="4" s="1"/>
  <c r="U53" i="4"/>
  <c r="T55" i="4" s="1"/>
  <c r="F76" i="4"/>
  <c r="D20" i="4"/>
  <c r="K43" i="4"/>
  <c r="J45" i="4" s="1"/>
  <c r="G53" i="4"/>
  <c r="F55" i="4" s="1"/>
  <c r="W53" i="4"/>
  <c r="V55" i="4" s="1"/>
  <c r="D68" i="4"/>
  <c r="F77" i="4"/>
  <c r="D21" i="4"/>
  <c r="M43" i="4"/>
  <c r="L45" i="4" s="1"/>
  <c r="I53" i="4"/>
  <c r="H55" i="4" s="1"/>
  <c r="Y53" i="4"/>
  <c r="X55" i="4" s="1"/>
  <c r="F68" i="4"/>
  <c r="D78" i="4"/>
  <c r="D77" i="4"/>
  <c r="D76" i="4"/>
  <c r="D75" i="4"/>
  <c r="D74" i="4"/>
  <c r="D73" i="4"/>
  <c r="D67" i="4"/>
  <c r="D64" i="4"/>
  <c r="D63" i="4"/>
  <c r="D62" i="4"/>
  <c r="Y33" i="4"/>
  <c r="X35" i="4" s="1"/>
  <c r="W33" i="4"/>
  <c r="V35" i="4" s="1"/>
  <c r="U33" i="4"/>
  <c r="T35" i="4" s="1"/>
  <c r="S33" i="4"/>
  <c r="R35" i="4" s="1"/>
  <c r="Q33" i="4"/>
  <c r="P35" i="4" s="1"/>
  <c r="O33" i="4"/>
  <c r="N35" i="4" s="1"/>
  <c r="M33" i="4"/>
  <c r="L35" i="4" s="1"/>
  <c r="K33" i="4"/>
  <c r="J35" i="4" s="1"/>
  <c r="I33" i="4"/>
  <c r="H35" i="4" s="1"/>
  <c r="Y88" i="4" l="1"/>
  <c r="Y85" i="4"/>
  <c r="Y87" i="4"/>
  <c r="Y86" i="4"/>
  <c r="D70" i="4"/>
  <c r="Z55" i="4"/>
  <c r="AB55" i="4" s="1"/>
  <c r="Z35" i="4"/>
  <c r="AB35" i="4" s="1"/>
  <c r="D79" i="4"/>
  <c r="D26" i="4"/>
  <c r="F79" i="4"/>
  <c r="F70" i="4"/>
  <c r="Z45" i="4"/>
  <c r="AB45" i="4" s="1"/>
  <c r="Y89" i="4" l="1"/>
  <c r="F14" i="4"/>
</calcChain>
</file>

<file path=xl/sharedStrings.xml><?xml version="1.0" encoding="utf-8"?>
<sst xmlns="http://schemas.openxmlformats.org/spreadsheetml/2006/main" count="299" uniqueCount="139">
  <si>
    <t>State of Georgia</t>
  </si>
  <si>
    <t>In Conjunction with NASPO ValuePoint</t>
  </si>
  <si>
    <t>Electronic Request for Proposals ("eRFP")</t>
  </si>
  <si>
    <t>Event Name: Pharmacy Benefit Services</t>
  </si>
  <si>
    <t>Attachment Z - Pharmacy Drug Rebate Services Cost Worksheet</t>
  </si>
  <si>
    <t>Instructions for Supplier</t>
  </si>
  <si>
    <t xml:space="preserve">
Suppliers are bidding on the Design, Development and Implementation (DDI), monthly operational costs, and additional program support the Supplier will charge to administer the Pharmacy Drug Rebate Program as described in the eRFP. Please refer to the instructions below, Attachment A eRFP document "Section 5, Cost Proposal," Attachment C - Common Scope Requirements and Security Standards and Attachment I - Pharmacy Drug Rebate Services Scope of Work for details describing the scope of the system implementation services and Rebate Services to be provided before completing this Cost Worksheet.</t>
  </si>
  <si>
    <t>Suppliers shall complete the Cost Proposal worksheet using the cells highlighted in yellow.</t>
  </si>
  <si>
    <t>Suppliers shall not modify any cells in the spreadsheet other than those highlighted yellow. The other cells are fixed or will calculate automatically.</t>
  </si>
  <si>
    <t>Suppliers shall insert 0 in any yellow highlighted cells that are not applicable or for which the proposed cost is zero ($0).</t>
  </si>
  <si>
    <t>Suppliers shall not modify the formulas in the worksheets.</t>
  </si>
  <si>
    <t xml:space="preserve">Suppliers shall provide in Table C a breakdown of their average annual operation and maintenance costs across the ten-year period provided in Tables B.2 and B.3. </t>
  </si>
  <si>
    <t>For evaluation purposes, the total cost will be determined by the value found in F14 which is comprised of the sum of the total DDI Costs (Table A), Drug Rebate System Costs (Table B.1), and the CMS (Table B.2) and Supplemental Rebate (Table B.3) Administrative Costs over a period of ten (10) years.</t>
  </si>
  <si>
    <t xml:space="preserve">Instructions for Adjusting Costs One or More Years After the Effective Date of the Master Agreement  </t>
  </si>
  <si>
    <t> </t>
  </si>
  <si>
    <t xml:space="preserve">For Participating Addenda signed one year or more years after the Effective Date of the Master Agreement, the cost will be adjusted using the Consumer Price Index Urban (CPI-U) to account for economic changes that may impact cost. </t>
  </si>
  <si>
    <t>CPI-U for United States Adjustment Factor Calculation:</t>
  </si>
  <si>
    <t>A:</t>
  </si>
  <si>
    <t>CPI-U Index for the month and year of the execution of a Participating Addendum</t>
  </si>
  <si>
    <t>B:</t>
  </si>
  <si>
    <t>Less the CPI-U Index for the month and year of the Effective Date of the Master Agreement</t>
  </si>
  <si>
    <t>C:</t>
  </si>
  <si>
    <t>Equals Index Point Change</t>
  </si>
  <si>
    <t>D:</t>
  </si>
  <si>
    <t>Divided by CPI-U Index B: C/B = D</t>
  </si>
  <si>
    <t>E:</t>
  </si>
  <si>
    <t>Result multiplied by 100: D*100 = E: Equals CPI-U Inflation Percentage</t>
  </si>
  <si>
    <t>Steps to Adjust Costs for CPI-U</t>
  </si>
  <si>
    <t>Follow the link below to access the CPI-U data.</t>
  </si>
  <si>
    <t>https://www.bls.gov/cpi/tables/supplemental-files/home.htm</t>
  </si>
  <si>
    <t>Select, download and save the file with the most recently published CPI-U data that is available for the month the Participating Addendum is signed. (Also find and select the CPI-U for when the Master Agreement was originally executed). Use the “All Items” CPI-U “Unadjusted indexes” values instead of the “Seasonally adjusted indexes” values.</t>
  </si>
  <si>
    <t>Enter the CPI-U value from the previous step in field C94 "CPI-U for Participating Addendum Date."</t>
  </si>
  <si>
    <t xml:space="preserve">Enter the CPI-U value for the month of the Effective Date of the Master Agreement in C93 "CPI-U for Master Agreement Date MM/DD/20YY." </t>
  </si>
  <si>
    <t>The “CPI-U Inflation Percentage” will be calculated automatically based on the values from steps 3 and 4. This will also automatically update all the CPI-U Adjusted Price fields in the cost tables.</t>
  </si>
  <si>
    <t>CPI-U Adjusted Prices will be subject to negotiation upon execution of a Participating Addendum.</t>
  </si>
  <si>
    <t>SUPPLIER LEGAL ENTITY NAME:</t>
  </si>
  <si>
    <t>SUPPLIER REPRESENTATIVE NAME:</t>
  </si>
  <si>
    <t>SUPPLIER REPRESENTATIVE TITLE:</t>
  </si>
  <si>
    <t>DATE:</t>
  </si>
  <si>
    <t>TOTAL EVALUATION COST AMOUNT (Sum of Evaluation Costs Below):</t>
  </si>
  <si>
    <t>Table A</t>
  </si>
  <si>
    <t>Instructions: Please enter the costs to implement your services and/or Solution.</t>
  </si>
  <si>
    <t>Design, Development, and Implementation (DDI) Cost</t>
  </si>
  <si>
    <t>Initial Cost</t>
  </si>
  <si>
    <t>CPI-U Adjusted Cost</t>
  </si>
  <si>
    <t>Project Planning and Startup</t>
  </si>
  <si>
    <t>Design, Development, and Testing</t>
  </si>
  <si>
    <t>Operational Readiness and Production Cutover</t>
  </si>
  <si>
    <t>Training</t>
  </si>
  <si>
    <t>Acceptance, Deployment</t>
  </si>
  <si>
    <t>Certification</t>
  </si>
  <si>
    <t>Total DDI Costs:</t>
  </si>
  <si>
    <t>Table B.1</t>
  </si>
  <si>
    <t>Drug Rebate System</t>
  </si>
  <si>
    <t>Year 1</t>
  </si>
  <si>
    <t>Year 2</t>
  </si>
  <si>
    <t>Year 3</t>
  </si>
  <si>
    <t>Year 4</t>
  </si>
  <si>
    <t>Year 5</t>
  </si>
  <si>
    <t>Year 6</t>
  </si>
  <si>
    <t>Year 7</t>
  </si>
  <si>
    <t>Year 8</t>
  </si>
  <si>
    <t>Year 9</t>
  </si>
  <si>
    <t>Year 10</t>
  </si>
  <si>
    <t>10-Year Total for Drug Rebate System</t>
  </si>
  <si>
    <t>For Informational Purposes Only
Annual Average Drug Rebate System Cost</t>
  </si>
  <si>
    <t>Initial Rate</t>
  </si>
  <si>
    <t>CPI-U Adjusted Rate</t>
  </si>
  <si>
    <t>Monthly Systems Fee</t>
  </si>
  <si>
    <t>The monthly system fee should include the Supplier's cost to provide the drug rebate Solution, all upgrades, patches, fixes, maintenance and configuration required to provide the capability to collect Federal Rebates from the Medicaid Drug Rebate Program (MDRP) as well as bill and collect Federal Rebates from Provider administered drug claims (e.g., J-Codes) processed through the State's Care Management Organization (CMO) programs and State's Medicaid Fee-for-Service (FFS) Pharmacy Program, as discussed in the eRFP.</t>
  </si>
  <si>
    <t>Total Monthly Cost</t>
  </si>
  <si>
    <t>months</t>
  </si>
  <si>
    <t>Total Period Cost</t>
  </si>
  <si>
    <t>Table B.2</t>
  </si>
  <si>
    <t>CMS Rebates</t>
  </si>
  <si>
    <t xml:space="preserve">Year 2
</t>
  </si>
  <si>
    <t xml:space="preserve">Year 3
</t>
  </si>
  <si>
    <t xml:space="preserve">Year 4
</t>
  </si>
  <si>
    <t xml:space="preserve">Year 5
</t>
  </si>
  <si>
    <t xml:space="preserve">Year 6
</t>
  </si>
  <si>
    <t xml:space="preserve">Year 7
</t>
  </si>
  <si>
    <t xml:space="preserve">Year 8
</t>
  </si>
  <si>
    <t xml:space="preserve">Year 9
</t>
  </si>
  <si>
    <t xml:space="preserve">Year 10
</t>
  </si>
  <si>
    <t>10-Year Total for CMS Rebate Administration</t>
  </si>
  <si>
    <t>For Informational Purposes Only
Annual Average CMS Rebate Administration Cost</t>
  </si>
  <si>
    <t>Monthly Administration Fee</t>
  </si>
  <si>
    <t>The monthly administration fee should include the Supplier's cost to bill and collect Federal Rebates from the MDRP as well as bill and collect Federal Rebates from Provider administered drug claims (e.g., J-Codes) processed through the State's Care Management Organization (CMO) programs and State's Medicaid Fee-for-Service (FFS) Pharmacy Program, as discussed in the eRFP.</t>
  </si>
  <si>
    <t>Table B.3</t>
  </si>
  <si>
    <t>Supplemental Rebates</t>
  </si>
  <si>
    <t>10-Year Total for Supplemental Rebate Administration</t>
  </si>
  <si>
    <t>For Informational Purposes Only
Annual Average Supplemental Rebate Administration Cost</t>
  </si>
  <si>
    <t>The monthly administration fee should include the Supplier's ability to maintain an online bidding site for collection of bids, to present financial modeling for State Advisory Board meetings, to negotiate with pharmaceutical Manufacturers, to bill for contracted Supplemental Rebates, and collect Supplemental Rebates on behalf of the State's Medicaid Fee-for-Service (FFS) Pharmacy Program.</t>
  </si>
  <si>
    <t>Table C</t>
  </si>
  <si>
    <t>Note: The requested information below will be used for information purposes only.</t>
  </si>
  <si>
    <t xml:space="preserve">Instructions:  Please enter your average annual operational costs in the unprotected cells below. Provide a breakdown of "Other" costs, if included. </t>
  </si>
  <si>
    <t>Annual Operation &amp; Maintenance</t>
  </si>
  <si>
    <t>Staffing</t>
  </si>
  <si>
    <t>Rebate Processing and Systems</t>
  </si>
  <si>
    <t>Rebate Negotiation</t>
  </si>
  <si>
    <t>N/A</t>
  </si>
  <si>
    <t>Postage and Mailing</t>
  </si>
  <si>
    <t>Printing</t>
  </si>
  <si>
    <t>Reports</t>
  </si>
  <si>
    <t>Other**</t>
  </si>
  <si>
    <t>Total Operational Cost:</t>
  </si>
  <si>
    <t>**Other Costs Breakdown</t>
  </si>
  <si>
    <t>Total Other Costs:</t>
  </si>
  <si>
    <t xml:space="preserve">Table D </t>
  </si>
  <si>
    <t>Instructions: Complete the section below by entering the Hourly Rate in the yellow boxes for each identified Role. As may be requested by the State on a case by case basis and agreed upon by the Contractor, the Contractor will provide ad hoc services related to potential tasks as described below.
Note: These charges will only be billed for project-related services not specified in the eRFP and requested by the State for such services in writing. The total cost for all State requested and approved projects shall not exceed the amount indicated by the State in its Participating Addendum. The proposed costs will not be evaluated as part of the total contract value.</t>
  </si>
  <si>
    <t>Ad Hoc Professional Services</t>
  </si>
  <si>
    <t>10-Year Average of Hourly Rates</t>
  </si>
  <si>
    <t>Role</t>
  </si>
  <si>
    <t>Potential Responsibilities</t>
  </si>
  <si>
    <t>Initial Hourly Rate</t>
  </si>
  <si>
    <t>Business Analyst</t>
  </si>
  <si>
    <t>Evaluates business processes, anticipating requirements, uncovering areas for improvement, and developing and implementing Solutions.</t>
  </si>
  <si>
    <t>Senior Developer</t>
  </si>
  <si>
    <t>Responsible for designing, testing, and implementing new and updated software programs.</t>
  </si>
  <si>
    <t>Developer</t>
  </si>
  <si>
    <t>Responsible for developing, coding, installing, and maintaining software systems.</t>
  </si>
  <si>
    <t>Quality assurance/Test</t>
  </si>
  <si>
    <t>Works with the development team to debug code, correct errors, and troubleshoot any issues with software code.</t>
  </si>
  <si>
    <t>Total Ad Hoc Professional Services Cost (Sum of 10-Year Average of Hourly Rates for all Identified Roles)</t>
  </si>
  <si>
    <t>Table E</t>
  </si>
  <si>
    <t>Consumer Price Index Urban (CPI-U) Adjustment:</t>
  </si>
  <si>
    <t>A. CPI-U for Master Agreement Date MM/DD/20YY:</t>
  </si>
  <si>
    <t>B. CPI-U for Participating Addendum Date:</t>
  </si>
  <si>
    <t>C. Index Point Change equals B minus A:</t>
  </si>
  <si>
    <t>D. Equals C divided by A:</t>
  </si>
  <si>
    <t>E. CPI-U Inflation Percentage equals B plus 1.00:</t>
  </si>
  <si>
    <t>Cost Scoring Formula</t>
  </si>
  <si>
    <t xml:space="preserve">
The Supplier deemed to have the most competitive cost response overall, as determined by the Lead State, will receive the maximum score for the cost criteria. As a general rule, other Suppliers’ cost responses will receive a percentage of the maximum score based on the percentage differential between the most competitive cost proposal and the specific proposal in question. This cost scoring can be accomplished using the following formula:</t>
  </si>
  <si>
    <t xml:space="preserve">
L/R x P = Z
L = Price of the Supplier's response with the lowest cost.
R = Total cost of the Proposal being ranked.
P = Total points available for cost scoring.
Z = Assigned Points.</t>
  </si>
  <si>
    <r>
      <t xml:space="preserve">EXAMPLE </t>
    </r>
    <r>
      <rPr>
        <sz val="11"/>
        <color rgb="FF000000"/>
        <rFont val="Arial"/>
        <family val="2"/>
      </rPr>
      <t xml:space="preserve"> - The Lead State receives responses from two Suppliers on an RFP.  The RFP assigned 700 possible points for technical scores and 300 possible points for cost scores. Supplier A's cost proposal is $50,000. Supplier B's cost proposal is $55,000. As Supplier A offered the lowest cost, Supplier A receives 300 points. The issuing officer can calculate the number of cost points to assign to Supplier B's cost score by using the formula noted above. As shown below, Supplier B's total cost score is 272.7 points.
L/R x P = Z
($50,000/$55,000) x 300 = Z
.909 x 300 = Z
</t>
    </r>
    <r>
      <rPr>
        <b/>
        <sz val="11"/>
        <color rgb="FF000000"/>
        <rFont val="Arial"/>
        <family val="2"/>
      </rPr>
      <t>272.7 = Z</t>
    </r>
  </si>
  <si>
    <t>eRFP (Event) Number: 41900-DCH0000136</t>
  </si>
  <si>
    <t>Gainwell Technologies LLC</t>
  </si>
  <si>
    <t>Timothy Nolan</t>
  </si>
  <si>
    <t>Vice President, Product Management Growth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</si>
</sst>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 &quot;$&quot;\ #,##0"/>
    <numFmt numFmtId="165" formatCode="\X\ #,##0"/>
    <numFmt numFmtId="166" formatCode="0.0%"/>
    <numFmt numFmtId="167" formatCode="_(* #,##0_);_(* \(#,##0\);_(* &quot;-&quot;??_);_(@_)"/>
    <numFmt numFmtId="168" formatCode="&quot;$&quot;\ #,##0"/>
    <numFmt numFmtId="169" formatCode="_([$$-409]* #,##0.00_);_([$$-409]* \(#,##0.00\);_([$$-409]* &quot;-&quot;??_);_(@_)"/>
    <numFmt numFmtId="170" formatCode="0.000000"/>
    <numFmt numFmtId="171" formatCode="_([$$-409]* #,##0_);_([$$-409]* \(#,##0\);_([$$-409]* &quot;-&quot;??_);_(@_)"/>
  </numFmts>
  <fonts count="40" x14ac:knownFonts="1">
    <font>
      <sz val="11"/>
      <color theme="1"/>
      <name val="Calibri"/>
      <family val="2"/>
      <scheme val="minor"/>
    </font>
    <font>
      <sz val="11"/>
      <name val="Arial"/>
      <family val="2"/>
    </font>
    <font>
      <sz val="11"/>
      <color theme="1"/>
      <name val="Calibri"/>
      <family val="2"/>
      <scheme val="minor"/>
    </font>
    <font>
      <b/>
      <sz val="11"/>
      <color theme="1"/>
      <name val="Arial"/>
      <family val="2"/>
    </font>
    <font>
      <sz val="11"/>
      <name val="Calibri"/>
      <family val="2"/>
      <scheme val="minor"/>
    </font>
    <font>
      <sz val="11"/>
      <color rgb="FF000000"/>
      <name val="Arial"/>
      <family val="2"/>
    </font>
    <font>
      <u/>
      <sz val="11"/>
      <color theme="10"/>
      <name val="Calibri"/>
      <family val="2"/>
      <scheme val="minor"/>
    </font>
    <font>
      <sz val="11"/>
      <color theme="1"/>
      <name val="Arial"/>
      <family val="2"/>
    </font>
    <font>
      <b/>
      <sz val="14"/>
      <color theme="1"/>
      <name val="Arial"/>
      <family val="2"/>
    </font>
    <font>
      <b/>
      <sz val="16"/>
      <color rgb="FFFF0000"/>
      <name val="Arial"/>
      <family val="2"/>
    </font>
    <font>
      <sz val="16"/>
      <color theme="1"/>
      <name val="Arial"/>
      <family val="2"/>
    </font>
    <font>
      <b/>
      <sz val="18"/>
      <color theme="1"/>
      <name val="Arial"/>
      <family val="2"/>
    </font>
    <font>
      <b/>
      <sz val="12"/>
      <color theme="1"/>
      <name val="Arial"/>
      <family val="2"/>
    </font>
    <font>
      <b/>
      <sz val="10"/>
      <name val="Arial"/>
      <family val="2"/>
    </font>
    <font>
      <b/>
      <sz val="10"/>
      <color theme="1"/>
      <name val="Arial"/>
      <family val="2"/>
    </font>
    <font>
      <sz val="10"/>
      <color theme="1"/>
      <name val="Arial"/>
      <family val="2"/>
    </font>
    <font>
      <i/>
      <sz val="10"/>
      <color theme="1"/>
      <name val="Arial"/>
      <family val="2"/>
    </font>
    <font>
      <b/>
      <sz val="14"/>
      <color rgb="FF000000"/>
      <name val="Arial"/>
      <family val="2"/>
    </font>
    <font>
      <sz val="10"/>
      <color rgb="FF000000"/>
      <name val="Arial"/>
      <family val="2"/>
    </font>
    <font>
      <b/>
      <i/>
      <strike/>
      <sz val="11"/>
      <color rgb="FFFF0000"/>
      <name val="Arial"/>
      <family val="2"/>
    </font>
    <font>
      <b/>
      <i/>
      <sz val="11"/>
      <color theme="1"/>
      <name val="Arial"/>
      <family val="2"/>
    </font>
    <font>
      <b/>
      <sz val="11"/>
      <color rgb="FF000000"/>
      <name val="Arial"/>
      <family val="2"/>
    </font>
    <font>
      <b/>
      <sz val="12"/>
      <name val="Arial"/>
      <family val="2"/>
    </font>
    <font>
      <b/>
      <sz val="12"/>
      <color rgb="FF000000"/>
      <name val="Arial"/>
      <family val="2"/>
      <charset val="1"/>
    </font>
    <font>
      <sz val="12"/>
      <color rgb="FF000000"/>
      <name val="Arial"/>
      <family val="2"/>
      <charset val="1"/>
    </font>
    <font>
      <sz val="12"/>
      <color rgb="FF000000"/>
      <name val="Calibri"/>
      <family val="2"/>
    </font>
    <font>
      <sz val="12"/>
      <color rgb="FF000000"/>
      <name val="Arial"/>
      <family val="2"/>
    </font>
    <font>
      <b/>
      <sz val="12"/>
      <color rgb="FFFF0000"/>
      <name val="Arial"/>
      <family val="2"/>
    </font>
    <font>
      <b/>
      <sz val="11"/>
      <color rgb="FF000000"/>
      <name val="Arial"/>
      <family val="2"/>
      <charset val="1"/>
    </font>
    <font>
      <sz val="11"/>
      <color rgb="FF000000"/>
      <name val="Arial"/>
      <family val="2"/>
      <charset val="1"/>
    </font>
    <font>
      <sz val="11"/>
      <color rgb="FF000000"/>
      <name val="Calibri"/>
      <family val="2"/>
    </font>
    <font>
      <b/>
      <sz val="14"/>
      <name val="Arial"/>
      <family val="2"/>
    </font>
    <font>
      <sz val="14"/>
      <color theme="1"/>
      <name val="Calibri"/>
      <family val="2"/>
      <scheme val="minor"/>
    </font>
    <font>
      <u/>
      <sz val="11"/>
      <color theme="10"/>
      <name val="Arial"/>
      <family val="2"/>
    </font>
    <font>
      <b/>
      <sz val="10"/>
      <color rgb="FF000000"/>
      <name val="Arial"/>
      <family val="2"/>
    </font>
    <font>
      <sz val="11"/>
      <color rgb="FF000000"/>
      <name val="Arial"/>
      <family val="2"/>
    </font>
    <font>
      <sz val="12"/>
      <color theme="1"/>
      <name val="Calibri"/>
      <family val="2"/>
      <scheme val="minor"/>
    </font>
    <font>
      <sz val="12"/>
      <color theme="1"/>
      <name val="Arial"/>
      <family val="2"/>
    </font>
    <font>
      <b/>
      <sz val="12"/>
      <color rgb="FF000000"/>
      <name val="Arial"/>
      <family val="2"/>
    </font>
    <font>
      <b/>
      <sz val="12"/>
      <color theme="1"/>
      <name val="Arial"/>
      <family val="2"/>
    </font>
  </fonts>
  <fills count="15">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theme="4" tint="0.59999389629810485"/>
        <bgColor indexed="64"/>
      </patternFill>
    </fill>
    <fill>
      <patternFill patternType="solid">
        <fgColor rgb="FFB4C6E7"/>
        <bgColor indexed="64"/>
      </patternFill>
    </fill>
    <fill>
      <patternFill patternType="solid">
        <fgColor rgb="FF00000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DEBF7"/>
        <bgColor indexed="64"/>
      </patternFill>
    </fill>
    <fill>
      <patternFill patternType="solid">
        <fgColor rgb="FFBFBFBF"/>
        <bgColor rgb="FF000000"/>
      </patternFill>
    </fill>
    <fill>
      <patternFill patternType="solid">
        <fgColor rgb="FF80808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s>
  <borders count="7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right style="medium">
        <color rgb="FF000000"/>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medium">
        <color indexed="64"/>
      </bottom>
      <diagonal/>
    </border>
    <border>
      <left/>
      <right style="thin">
        <color indexed="64"/>
      </right>
      <top style="medium">
        <color rgb="FF000000"/>
      </top>
      <bottom style="medium">
        <color indexed="64"/>
      </bottom>
      <diagonal/>
    </border>
    <border>
      <left style="thin">
        <color indexed="64"/>
      </left>
      <right style="medium">
        <color rgb="FF000000"/>
      </right>
      <top style="medium">
        <color rgb="FF000000"/>
      </top>
      <bottom style="medium">
        <color indexed="64"/>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44" fontId="2" fillId="0" borderId="0" applyFont="0" applyFill="0" applyBorder="0" applyAlignment="0" applyProtection="0"/>
  </cellStyleXfs>
  <cellXfs count="270">
    <xf numFmtId="0" fontId="0" fillId="0" borderId="0" xfId="0"/>
    <xf numFmtId="0" fontId="4" fillId="0" borderId="0" xfId="0" applyFont="1" applyAlignment="1">
      <alignment vertical="top"/>
    </xf>
    <xf numFmtId="0" fontId="0" fillId="0" borderId="0" xfId="0" applyAlignment="1">
      <alignment vertical="top"/>
    </xf>
    <xf numFmtId="0" fontId="1" fillId="0" borderId="0" xfId="0" applyFont="1" applyAlignment="1">
      <alignment vertical="top"/>
    </xf>
    <xf numFmtId="0" fontId="7" fillId="0" borderId="0" xfId="0" applyFont="1"/>
    <xf numFmtId="0" fontId="9" fillId="0" borderId="0" xfId="0" applyFont="1"/>
    <xf numFmtId="0" fontId="10" fillId="0" borderId="0" xfId="0" applyFont="1"/>
    <xf numFmtId="0" fontId="11" fillId="0" borderId="0" xfId="0" applyFont="1" applyAlignment="1">
      <alignment horizontal="left" vertical="center"/>
    </xf>
    <xf numFmtId="0" fontId="12" fillId="0" borderId="0" xfId="0" applyFont="1" applyAlignment="1">
      <alignment vertical="center"/>
    </xf>
    <xf numFmtId="0" fontId="12" fillId="0" borderId="28" xfId="0" applyFont="1" applyBorder="1" applyAlignment="1">
      <alignment horizontal="right" vertical="center"/>
    </xf>
    <xf numFmtId="0" fontId="12" fillId="0" borderId="33" xfId="0" applyFont="1" applyBorder="1" applyAlignment="1">
      <alignment horizontal="right" vertical="center"/>
    </xf>
    <xf numFmtId="0" fontId="12" fillId="0" borderId="0" xfId="0" applyFont="1" applyAlignment="1">
      <alignment horizontal="right" vertical="center"/>
    </xf>
    <xf numFmtId="164" fontId="7" fillId="0" borderId="0" xfId="0" applyNumberFormat="1" applyFont="1"/>
    <xf numFmtId="167" fontId="7" fillId="0" borderId="0" xfId="1" applyNumberFormat="1" applyFont="1"/>
    <xf numFmtId="0" fontId="13" fillId="9" borderId="2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5" fillId="0" borderId="6" xfId="0" applyFont="1" applyBorder="1" applyAlignment="1">
      <alignment vertical="center"/>
    </xf>
    <xf numFmtId="0" fontId="15" fillId="0" borderId="5" xfId="0" applyFont="1" applyBorder="1" applyAlignment="1">
      <alignment vertical="center" wrapText="1"/>
    </xf>
    <xf numFmtId="0" fontId="15" fillId="0" borderId="3" xfId="0" applyFont="1" applyBorder="1" applyAlignment="1">
      <alignment vertical="center"/>
    </xf>
    <xf numFmtId="0" fontId="15" fillId="0" borderId="4" xfId="0" applyFont="1" applyBorder="1" applyAlignment="1">
      <alignment vertical="center" wrapText="1"/>
    </xf>
    <xf numFmtId="0" fontId="15" fillId="0" borderId="10" xfId="0" applyFont="1" applyBorder="1" applyAlignment="1">
      <alignment vertical="center" wrapText="1"/>
    </xf>
    <xf numFmtId="0" fontId="15" fillId="0" borderId="14" xfId="0" applyFont="1" applyBorder="1" applyAlignment="1">
      <alignment vertical="center" wrapText="1"/>
    </xf>
    <xf numFmtId="0" fontId="15" fillId="0" borderId="15" xfId="0" applyFont="1" applyBorder="1" applyAlignment="1">
      <alignment vertical="center" wrapText="1"/>
    </xf>
    <xf numFmtId="0" fontId="15" fillId="0" borderId="10" xfId="0" applyFont="1" applyBorder="1" applyAlignment="1">
      <alignment vertical="center"/>
    </xf>
    <xf numFmtId="0" fontId="15" fillId="0" borderId="0" xfId="0" applyFont="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0" xfId="0" applyFont="1" applyAlignment="1">
      <alignment vertical="center"/>
    </xf>
    <xf numFmtId="171" fontId="15" fillId="3" borderId="6" xfId="0" applyNumberFormat="1" applyFont="1" applyFill="1" applyBorder="1" applyAlignment="1" applyProtection="1">
      <alignment horizontal="right" vertical="center" wrapText="1"/>
      <protection locked="0"/>
    </xf>
    <xf numFmtId="171" fontId="15" fillId="0" borderId="5" xfId="0" applyNumberFormat="1" applyFont="1" applyBorder="1" applyAlignment="1">
      <alignment vertical="center" wrapText="1"/>
    </xf>
    <xf numFmtId="171" fontId="15" fillId="0" borderId="0" xfId="0" applyNumberFormat="1" applyFont="1" applyAlignment="1">
      <alignment vertical="center" wrapText="1"/>
    </xf>
    <xf numFmtId="171" fontId="15" fillId="3" borderId="16" xfId="0" applyNumberFormat="1" applyFont="1" applyFill="1" applyBorder="1" applyAlignment="1" applyProtection="1">
      <alignment horizontal="right" vertical="center" wrapText="1"/>
      <protection locked="0"/>
    </xf>
    <xf numFmtId="171" fontId="15" fillId="0" borderId="17" xfId="0" applyNumberFormat="1" applyFont="1" applyBorder="1" applyAlignment="1">
      <alignment vertical="center" wrapText="1"/>
    </xf>
    <xf numFmtId="171" fontId="15" fillId="3" borderId="0" xfId="0" applyNumberFormat="1" applyFont="1" applyFill="1" applyAlignment="1" applyProtection="1">
      <alignment horizontal="right" vertical="center" wrapText="1"/>
      <protection locked="0"/>
    </xf>
    <xf numFmtId="168" fontId="15" fillId="0" borderId="0" xfId="0" applyNumberFormat="1" applyFont="1" applyAlignment="1">
      <alignment horizontal="right" vertical="center" wrapText="1"/>
    </xf>
    <xf numFmtId="165" fontId="15" fillId="0" borderId="7" xfId="0" applyNumberFormat="1" applyFont="1" applyBorder="1" applyAlignment="1">
      <alignment horizontal="right" vertical="center" wrapText="1"/>
    </xf>
    <xf numFmtId="0" fontId="15" fillId="0" borderId="2" xfId="0" applyFont="1" applyBorder="1" applyAlignment="1">
      <alignment horizontal="centerContinuous" vertical="center" wrapText="1"/>
    </xf>
    <xf numFmtId="0" fontId="15" fillId="0" borderId="11" xfId="0" applyFont="1" applyBorder="1" applyAlignment="1">
      <alignment horizontal="centerContinuous" vertical="center" wrapText="1"/>
    </xf>
    <xf numFmtId="165" fontId="15" fillId="0" borderId="18" xfId="0" applyNumberFormat="1" applyFont="1" applyBorder="1" applyAlignment="1">
      <alignment horizontal="right" vertical="center" wrapText="1"/>
    </xf>
    <xf numFmtId="0" fontId="15" fillId="0" borderId="19" xfId="0" applyFont="1" applyBorder="1" applyAlignment="1">
      <alignment horizontal="centerContinuous" vertical="center" wrapText="1"/>
    </xf>
    <xf numFmtId="165" fontId="15" fillId="0" borderId="11" xfId="0" applyNumberFormat="1" applyFont="1" applyBorder="1" applyAlignment="1">
      <alignment horizontal="right" vertical="center" wrapText="1"/>
    </xf>
    <xf numFmtId="164" fontId="12" fillId="4" borderId="3" xfId="0" applyNumberFormat="1" applyFont="1" applyFill="1" applyBorder="1" applyAlignment="1">
      <alignment horizontal="centerContinuous" vertical="center" wrapText="1"/>
    </xf>
    <xf numFmtId="0" fontId="12" fillId="4" borderId="4" xfId="0" applyFont="1" applyFill="1" applyBorder="1" applyAlignment="1">
      <alignment horizontal="centerContinuous" vertical="center" wrapText="1"/>
    </xf>
    <xf numFmtId="171" fontId="18" fillId="3" borderId="6" xfId="0" applyNumberFormat="1" applyFont="1" applyFill="1" applyBorder="1" applyAlignment="1" applyProtection="1">
      <alignment horizontal="right" vertical="center" wrapText="1"/>
      <protection locked="0"/>
    </xf>
    <xf numFmtId="0" fontId="19" fillId="0" borderId="0" xfId="0" applyFont="1"/>
    <xf numFmtId="0" fontId="20" fillId="0" borderId="0" xfId="0" applyFont="1"/>
    <xf numFmtId="0" fontId="7" fillId="0" borderId="0" xfId="0" applyFont="1" applyAlignment="1">
      <alignment wrapText="1"/>
    </xf>
    <xf numFmtId="169" fontId="7" fillId="0" borderId="13" xfId="0" applyNumberFormat="1" applyFont="1" applyBorder="1"/>
    <xf numFmtId="169" fontId="7" fillId="5" borderId="13" xfId="0" applyNumberFormat="1" applyFont="1" applyFill="1" applyBorder="1"/>
    <xf numFmtId="0" fontId="7" fillId="6" borderId="13" xfId="0" applyFont="1" applyFill="1" applyBorder="1"/>
    <xf numFmtId="169" fontId="7" fillId="6" borderId="13" xfId="0" applyNumberFormat="1" applyFont="1" applyFill="1" applyBorder="1"/>
    <xf numFmtId="0" fontId="7" fillId="4" borderId="13" xfId="0" applyFont="1" applyFill="1" applyBorder="1"/>
    <xf numFmtId="0" fontId="15" fillId="0" borderId="13" xfId="0" applyFont="1" applyBorder="1"/>
    <xf numFmtId="0" fontId="15" fillId="6" borderId="13" xfId="0" applyFont="1" applyFill="1" applyBorder="1"/>
    <xf numFmtId="0" fontId="15" fillId="4" borderId="13" xfId="0" applyFont="1" applyFill="1" applyBorder="1"/>
    <xf numFmtId="0" fontId="15" fillId="0" borderId="36" xfId="0" applyFont="1" applyBorder="1" applyAlignment="1">
      <alignment horizontal="left" indent="1"/>
    </xf>
    <xf numFmtId="0" fontId="15" fillId="0" borderId="38" xfId="0" applyFont="1" applyBorder="1" applyAlignment="1">
      <alignment horizontal="left" indent="1"/>
    </xf>
    <xf numFmtId="170" fontId="14" fillId="7" borderId="37" xfId="0" applyNumberFormat="1" applyFont="1" applyFill="1" applyBorder="1" applyAlignment="1">
      <alignment horizontal="right"/>
    </xf>
    <xf numFmtId="170" fontId="14" fillId="8" borderId="37" xfId="0" applyNumberFormat="1" applyFont="1" applyFill="1" applyBorder="1" applyAlignment="1">
      <alignment horizontal="right"/>
    </xf>
    <xf numFmtId="170" fontId="14" fillId="8" borderId="39" xfId="0" applyNumberFormat="1" applyFont="1" applyFill="1" applyBorder="1" applyAlignment="1">
      <alignment horizontal="right"/>
    </xf>
    <xf numFmtId="0" fontId="23" fillId="0" borderId="0" xfId="0" applyFont="1"/>
    <xf numFmtId="0" fontId="24" fillId="0" borderId="0" xfId="0" applyFont="1" applyAlignment="1">
      <alignment wrapText="1"/>
    </xf>
    <xf numFmtId="0" fontId="25" fillId="0" borderId="0" xfId="0" applyFont="1"/>
    <xf numFmtId="0" fontId="24" fillId="0" borderId="0" xfId="0" applyFont="1"/>
    <xf numFmtId="0" fontId="26" fillId="0" borderId="0" xfId="0" applyFont="1"/>
    <xf numFmtId="0" fontId="26" fillId="0" borderId="0" xfId="0" applyFont="1" applyAlignment="1">
      <alignment wrapText="1"/>
    </xf>
    <xf numFmtId="0" fontId="27" fillId="0" borderId="0" xfId="0" applyFont="1"/>
    <xf numFmtId="0" fontId="28" fillId="0" borderId="0" xfId="0" applyFont="1"/>
    <xf numFmtId="0" fontId="29" fillId="0" borderId="0" xfId="0" applyFont="1"/>
    <xf numFmtId="0" fontId="5" fillId="0" borderId="0" xfId="0" applyFont="1"/>
    <xf numFmtId="169" fontId="7" fillId="11" borderId="13" xfId="0" applyNumberFormat="1" applyFont="1" applyFill="1" applyBorder="1"/>
    <xf numFmtId="0" fontId="5" fillId="0" borderId="0" xfId="0" applyFont="1" applyAlignment="1">
      <alignment horizontal="left" wrapText="1"/>
    </xf>
    <xf numFmtId="0" fontId="5" fillId="0" borderId="16" xfId="0" applyFont="1" applyBorder="1" applyAlignment="1">
      <alignment horizontal="center" vertical="top" wrapText="1"/>
    </xf>
    <xf numFmtId="0" fontId="5" fillId="0" borderId="17" xfId="0" applyFont="1" applyBorder="1" applyAlignment="1">
      <alignment horizontal="left" vertical="top" wrapText="1"/>
    </xf>
    <xf numFmtId="0" fontId="28" fillId="0" borderId="16" xfId="0" applyFont="1" applyBorder="1"/>
    <xf numFmtId="0" fontId="28" fillId="0" borderId="17" xfId="0" applyFont="1" applyBorder="1"/>
    <xf numFmtId="0" fontId="30" fillId="0" borderId="16" xfId="0" applyFont="1" applyBorder="1" applyAlignment="1">
      <alignment vertical="top"/>
    </xf>
    <xf numFmtId="0" fontId="30" fillId="0" borderId="17" xfId="0" applyFont="1" applyBorder="1" applyAlignment="1">
      <alignment vertical="top"/>
    </xf>
    <xf numFmtId="0" fontId="29" fillId="0" borderId="16" xfId="0" applyFont="1" applyBorder="1" applyAlignment="1">
      <alignment horizontal="center" vertical="top"/>
    </xf>
    <xf numFmtId="0" fontId="29" fillId="0" borderId="17" xfId="0" applyFont="1" applyBorder="1" applyAlignment="1">
      <alignment vertical="top"/>
    </xf>
    <xf numFmtId="0" fontId="12" fillId="0" borderId="0" xfId="0" applyFont="1" applyAlignment="1">
      <alignment horizontal="left" vertical="center"/>
    </xf>
    <xf numFmtId="0" fontId="7" fillId="0" borderId="16" xfId="0" applyFont="1" applyBorder="1"/>
    <xf numFmtId="0" fontId="7" fillId="0" borderId="17" xfId="0" applyFont="1" applyBorder="1"/>
    <xf numFmtId="0" fontId="31" fillId="0" borderId="0" xfId="0" applyFont="1" applyAlignment="1" applyProtection="1">
      <alignment vertical="center"/>
      <protection locked="0"/>
    </xf>
    <xf numFmtId="0" fontId="32" fillId="0" borderId="0" xfId="0" applyFont="1"/>
    <xf numFmtId="0" fontId="33" fillId="0" borderId="17" xfId="3" applyFont="1" applyFill="1" applyBorder="1" applyAlignment="1">
      <alignment horizontal="left" vertical="top" wrapText="1"/>
    </xf>
    <xf numFmtId="0" fontId="13" fillId="9" borderId="41" xfId="0" applyFont="1" applyFill="1" applyBorder="1" applyAlignment="1">
      <alignment horizontal="center" vertical="center" wrapText="1"/>
    </xf>
    <xf numFmtId="0" fontId="14" fillId="9" borderId="49" xfId="0" applyFont="1" applyFill="1" applyBorder="1" applyAlignment="1">
      <alignment horizontal="center" vertical="center" wrapText="1"/>
    </xf>
    <xf numFmtId="0" fontId="8" fillId="0" borderId="0" xfId="0" applyFont="1" applyAlignment="1">
      <alignment vertical="center"/>
    </xf>
    <xf numFmtId="0" fontId="3" fillId="0" borderId="0" xfId="0" applyFont="1"/>
    <xf numFmtId="169" fontId="3" fillId="5" borderId="13" xfId="0" applyNumberFormat="1" applyFont="1" applyFill="1" applyBorder="1" applyAlignment="1">
      <alignment horizontal="center" vertical="center"/>
    </xf>
    <xf numFmtId="169" fontId="3" fillId="5" borderId="13" xfId="0" applyNumberFormat="1" applyFont="1" applyFill="1" applyBorder="1" applyAlignment="1">
      <alignment horizontal="center" vertical="center" wrapText="1"/>
    </xf>
    <xf numFmtId="0" fontId="3" fillId="0" borderId="14" xfId="0" applyFont="1" applyBorder="1" applyAlignment="1">
      <alignment horizontal="left" vertical="center"/>
    </xf>
    <xf numFmtId="0" fontId="3" fillId="0" borderId="15" xfId="0" applyFont="1" applyBorder="1" applyAlignment="1">
      <alignment horizontal="right"/>
    </xf>
    <xf numFmtId="0" fontId="8" fillId="0" borderId="0" xfId="0" applyFont="1"/>
    <xf numFmtId="0" fontId="22" fillId="0" borderId="0" xfId="0" applyFont="1" applyAlignment="1">
      <alignment horizontal="center"/>
    </xf>
    <xf numFmtId="0" fontId="36" fillId="0" borderId="0" xfId="0" applyFont="1"/>
    <xf numFmtId="0" fontId="22" fillId="12" borderId="55" xfId="0" applyFont="1" applyFill="1" applyBorder="1" applyAlignment="1">
      <alignment horizontal="center" vertical="center"/>
    </xf>
    <xf numFmtId="0" fontId="22" fillId="13" borderId="57" xfId="0" applyFont="1" applyFill="1" applyBorder="1" applyAlignment="1">
      <alignment horizontal="center" wrapText="1"/>
    </xf>
    <xf numFmtId="0" fontId="12" fillId="13" borderId="37" xfId="0" applyFont="1" applyFill="1" applyBorder="1" applyAlignment="1">
      <alignment horizontal="center" wrapText="1"/>
    </xf>
    <xf numFmtId="0" fontId="37" fillId="0" borderId="36" xfId="0" applyFont="1" applyBorder="1" applyAlignment="1">
      <alignment vertical="top" wrapText="1"/>
    </xf>
    <xf numFmtId="169" fontId="37" fillId="0" borderId="59" xfId="4" applyNumberFormat="1" applyFont="1" applyBorder="1" applyAlignment="1">
      <alignment horizontal="center" vertical="center"/>
    </xf>
    <xf numFmtId="169" fontId="37" fillId="0" borderId="60" xfId="4" applyNumberFormat="1" applyFont="1" applyBorder="1" applyAlignment="1">
      <alignment horizontal="center" vertical="center"/>
    </xf>
    <xf numFmtId="0" fontId="37" fillId="0" borderId="38" xfId="0" applyFont="1" applyBorder="1" applyAlignment="1">
      <alignment vertical="top" wrapText="1"/>
    </xf>
    <xf numFmtId="169" fontId="37" fillId="0" borderId="39" xfId="4" applyNumberFormat="1" applyFont="1" applyBorder="1" applyAlignment="1">
      <alignment horizontal="center" vertical="center"/>
    </xf>
    <xf numFmtId="0" fontId="5" fillId="0" borderId="16" xfId="0" applyFont="1" applyBorder="1" applyAlignment="1">
      <alignment horizontal="center" vertical="top"/>
    </xf>
    <xf numFmtId="0" fontId="5" fillId="0" borderId="17" xfId="0" applyFont="1" applyBorder="1" applyAlignment="1">
      <alignment vertical="top"/>
    </xf>
    <xf numFmtId="0" fontId="5" fillId="0" borderId="18" xfId="0" applyFont="1" applyBorder="1" applyAlignment="1">
      <alignment horizontal="center" vertical="top"/>
    </xf>
    <xf numFmtId="0" fontId="35" fillId="0" borderId="19" xfId="0" applyFont="1" applyBorder="1" applyAlignment="1">
      <alignment vertical="top" wrapText="1"/>
    </xf>
    <xf numFmtId="0" fontId="5" fillId="0" borderId="19" xfId="0" applyFont="1" applyBorder="1" applyAlignment="1">
      <alignment horizontal="left" vertical="top" wrapText="1"/>
    </xf>
    <xf numFmtId="0" fontId="39" fillId="0" borderId="31" xfId="0" applyFont="1" applyBorder="1" applyAlignment="1">
      <alignment horizontal="right" vertical="center"/>
    </xf>
    <xf numFmtId="0" fontId="38" fillId="0" borderId="31" xfId="0" applyFont="1" applyBorder="1" applyAlignment="1">
      <alignment horizontal="right" vertical="center"/>
    </xf>
    <xf numFmtId="0" fontId="5" fillId="0" borderId="18" xfId="0" applyFont="1" applyBorder="1" applyAlignment="1">
      <alignment horizontal="center" vertical="top" wrapText="1"/>
    </xf>
    <xf numFmtId="169" fontId="7" fillId="0" borderId="32" xfId="0" applyNumberFormat="1" applyFont="1" applyBorder="1"/>
    <xf numFmtId="0" fontId="13" fillId="2" borderId="28" xfId="0" applyFont="1" applyFill="1" applyBorder="1" applyAlignment="1">
      <alignment horizontal="center" vertical="center" wrapText="1"/>
    </xf>
    <xf numFmtId="0" fontId="13" fillId="2" borderId="30" xfId="0" applyFont="1" applyFill="1" applyBorder="1" applyAlignment="1">
      <alignment horizontal="center" vertical="center" wrapText="1"/>
    </xf>
    <xf numFmtId="169" fontId="7" fillId="0" borderId="35" xfId="0" applyNumberFormat="1" applyFont="1" applyBorder="1"/>
    <xf numFmtId="0" fontId="13" fillId="2" borderId="66" xfId="0" applyFont="1" applyFill="1" applyBorder="1" applyAlignment="1">
      <alignment horizontal="center" vertical="center" wrapText="1"/>
    </xf>
    <xf numFmtId="0" fontId="15" fillId="0" borderId="67" xfId="0" applyFont="1" applyBorder="1"/>
    <xf numFmtId="0" fontId="15" fillId="0" borderId="68" xfId="0" applyFont="1" applyBorder="1"/>
    <xf numFmtId="169" fontId="7" fillId="5" borderId="72" xfId="0" applyNumberFormat="1" applyFont="1" applyFill="1" applyBorder="1"/>
    <xf numFmtId="0" fontId="14" fillId="6" borderId="8" xfId="0" applyFont="1" applyFill="1" applyBorder="1" applyAlignment="1">
      <alignment vertical="center" wrapText="1"/>
    </xf>
    <xf numFmtId="0" fontId="14" fillId="6" borderId="9" xfId="0" applyFont="1" applyFill="1" applyBorder="1" applyAlignment="1">
      <alignment vertical="center" wrapText="1"/>
    </xf>
    <xf numFmtId="0" fontId="7" fillId="6" borderId="9" xfId="0" applyFont="1" applyFill="1" applyBorder="1" applyAlignment="1">
      <alignment wrapText="1"/>
    </xf>
    <xf numFmtId="0" fontId="7" fillId="6" borderId="9" xfId="0" applyFont="1" applyFill="1" applyBorder="1"/>
    <xf numFmtId="166" fontId="7" fillId="6" borderId="9" xfId="2" applyNumberFormat="1" applyFont="1" applyFill="1" applyBorder="1"/>
    <xf numFmtId="166" fontId="7" fillId="6" borderId="1" xfId="2" applyNumberFormat="1" applyFont="1" applyFill="1" applyBorder="1"/>
    <xf numFmtId="0" fontId="3" fillId="0" borderId="0" xfId="0" applyFont="1" applyAlignment="1">
      <alignment vertical="center"/>
    </xf>
    <xf numFmtId="0" fontId="5" fillId="0" borderId="17" xfId="0" applyFont="1" applyBorder="1" applyAlignment="1">
      <alignment vertical="top" wrapText="1"/>
    </xf>
    <xf numFmtId="169" fontId="7" fillId="0" borderId="13" xfId="0" applyNumberFormat="1" applyFont="1" applyBorder="1" applyAlignment="1">
      <alignment horizontal="center"/>
    </xf>
    <xf numFmtId="169" fontId="7" fillId="3" borderId="31" xfId="0" applyNumberFormat="1" applyFont="1" applyFill="1" applyBorder="1" applyProtection="1">
      <protection locked="0"/>
    </xf>
    <xf numFmtId="169" fontId="7" fillId="3" borderId="33" xfId="0" applyNumberFormat="1" applyFont="1" applyFill="1" applyBorder="1" applyProtection="1">
      <protection locked="0"/>
    </xf>
    <xf numFmtId="169" fontId="7" fillId="3" borderId="13" xfId="0" applyNumberFormat="1" applyFont="1" applyFill="1" applyBorder="1" applyProtection="1">
      <protection locked="0"/>
    </xf>
    <xf numFmtId="0" fontId="7" fillId="3" borderId="13" xfId="0" applyFont="1" applyFill="1" applyBorder="1" applyProtection="1">
      <protection locked="0"/>
    </xf>
    <xf numFmtId="0" fontId="3" fillId="3" borderId="13" xfId="0" applyFont="1" applyFill="1" applyBorder="1" applyProtection="1">
      <protection locked="0"/>
    </xf>
    <xf numFmtId="0" fontId="15" fillId="3" borderId="13" xfId="0" applyFont="1" applyFill="1" applyBorder="1" applyProtection="1">
      <protection locked="0"/>
    </xf>
    <xf numFmtId="44" fontId="37" fillId="3" borderId="57" xfId="4" applyFont="1" applyFill="1" applyBorder="1" applyAlignment="1" applyProtection="1">
      <alignment vertical="center"/>
      <protection locked="0"/>
    </xf>
    <xf numFmtId="44" fontId="37" fillId="3" borderId="62" xfId="4" applyFont="1" applyFill="1" applyBorder="1" applyAlignment="1" applyProtection="1">
      <alignment vertical="center"/>
      <protection locked="0"/>
    </xf>
    <xf numFmtId="0" fontId="31" fillId="0" borderId="0" xfId="0" applyFont="1" applyAlignment="1">
      <alignmen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1" fillId="0" borderId="16" xfId="0" applyFont="1" applyBorder="1" applyAlignment="1">
      <alignment vertical="center"/>
    </xf>
    <xf numFmtId="0" fontId="21" fillId="0" borderId="17" xfId="0" applyFont="1" applyBorder="1" applyAlignment="1">
      <alignment vertical="center"/>
    </xf>
    <xf numFmtId="0" fontId="3" fillId="0" borderId="0" xfId="0" applyFont="1" applyAlignment="1">
      <alignment horizontal="center" vertical="center"/>
    </xf>
    <xf numFmtId="0" fontId="22" fillId="10" borderId="20" xfId="0" applyFont="1" applyFill="1" applyBorder="1" applyAlignment="1">
      <alignment horizontal="left" wrapText="1"/>
    </xf>
    <xf numFmtId="0" fontId="22" fillId="10" borderId="21" xfId="0" applyFont="1" applyFill="1" applyBorder="1" applyAlignment="1">
      <alignment horizontal="left" wrapText="1"/>
    </xf>
    <xf numFmtId="0" fontId="29" fillId="0" borderId="16" xfId="0" applyFont="1" applyBorder="1" applyAlignment="1">
      <alignment horizontal="left" vertical="top" wrapText="1"/>
    </xf>
    <xf numFmtId="0" fontId="29" fillId="0" borderId="17" xfId="0" applyFont="1" applyBorder="1" applyAlignment="1">
      <alignment horizontal="left" vertical="top" wrapText="1"/>
    </xf>
    <xf numFmtId="0" fontId="8" fillId="0" borderId="0" xfId="0" applyFont="1"/>
    <xf numFmtId="0" fontId="35" fillId="0" borderId="16" xfId="0" applyFont="1" applyBorder="1" applyAlignment="1">
      <alignment vertical="top" wrapText="1"/>
    </xf>
    <xf numFmtId="0" fontId="5" fillId="0" borderId="17" xfId="0" applyFont="1" applyBorder="1" applyAlignment="1">
      <alignment vertical="top" wrapText="1"/>
    </xf>
    <xf numFmtId="0" fontId="14" fillId="2" borderId="24" xfId="0" applyFont="1" applyFill="1" applyBorder="1" applyAlignment="1">
      <alignment horizontal="center" vertical="center" wrapText="1"/>
    </xf>
    <xf numFmtId="0" fontId="14" fillId="2" borderId="4" xfId="0" applyFont="1" applyFill="1" applyBorder="1" applyAlignment="1">
      <alignment horizontal="center" vertical="center" wrapText="1"/>
    </xf>
    <xf numFmtId="164" fontId="12" fillId="4" borderId="8" xfId="0" applyNumberFormat="1" applyFont="1" applyFill="1" applyBorder="1" applyAlignment="1">
      <alignment horizontal="center" vertical="center" wrapText="1"/>
    </xf>
    <xf numFmtId="164" fontId="12" fillId="4" borderId="9" xfId="0" applyNumberFormat="1" applyFont="1" applyFill="1" applyBorder="1" applyAlignment="1">
      <alignment horizontal="center" vertical="center" wrapText="1"/>
    </xf>
    <xf numFmtId="164" fontId="12" fillId="4" borderId="47" xfId="0" applyNumberFormat="1" applyFont="1" applyFill="1" applyBorder="1" applyAlignment="1">
      <alignment horizontal="center" vertical="center" wrapText="1"/>
    </xf>
    <xf numFmtId="164" fontId="12" fillId="4" borderId="22" xfId="0" applyNumberFormat="1" applyFont="1" applyFill="1" applyBorder="1" applyAlignment="1">
      <alignment horizontal="center" vertical="center" wrapText="1"/>
    </xf>
    <xf numFmtId="166" fontId="7" fillId="6" borderId="7" xfId="2" applyNumberFormat="1" applyFont="1" applyFill="1" applyBorder="1" applyAlignment="1">
      <alignment horizontal="center"/>
    </xf>
    <xf numFmtId="166" fontId="7" fillId="6" borderId="2" xfId="2" applyNumberFormat="1" applyFont="1" applyFill="1" applyBorder="1" applyAlignment="1">
      <alignment horizontal="center"/>
    </xf>
    <xf numFmtId="0" fontId="7" fillId="4" borderId="1" xfId="0" applyFont="1" applyFill="1" applyBorder="1" applyAlignment="1">
      <alignment horizontal="center" vertical="center" wrapText="1"/>
    </xf>
    <xf numFmtId="164" fontId="12" fillId="4" borderId="7"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8" fillId="0" borderId="3" xfId="0" applyFont="1" applyBorder="1" applyAlignment="1">
      <alignment vertical="center" wrapText="1"/>
    </xf>
    <xf numFmtId="0" fontId="8" fillId="0" borderId="10" xfId="0" applyFont="1" applyBorder="1" applyAlignment="1">
      <alignment vertical="center" wrapText="1"/>
    </xf>
    <xf numFmtId="0" fontId="8" fillId="0" borderId="4" xfId="0" applyFont="1" applyBorder="1" applyAlignment="1">
      <alignment vertical="center" wrapText="1"/>
    </xf>
    <xf numFmtId="0" fontId="14" fillId="2" borderId="10" xfId="0" applyFont="1" applyFill="1" applyBorder="1" applyAlignment="1">
      <alignment horizontal="center" vertical="center" wrapText="1"/>
    </xf>
    <xf numFmtId="164" fontId="12" fillId="4" borderId="45" xfId="0" applyNumberFormat="1" applyFont="1" applyFill="1" applyBorder="1" applyAlignment="1">
      <alignment horizontal="center" vertical="center" wrapText="1"/>
    </xf>
    <xf numFmtId="164" fontId="12" fillId="4" borderId="46" xfId="0" applyNumberFormat="1" applyFont="1" applyFill="1" applyBorder="1" applyAlignment="1">
      <alignment horizontal="center" vertical="center" wrapText="1"/>
    </xf>
    <xf numFmtId="166" fontId="7" fillId="6" borderId="47" xfId="2" applyNumberFormat="1" applyFont="1" applyFill="1" applyBorder="1" applyAlignment="1">
      <alignment horizontal="center"/>
    </xf>
    <xf numFmtId="166" fontId="7" fillId="6" borderId="22" xfId="2" applyNumberFormat="1" applyFont="1" applyFill="1" applyBorder="1" applyAlignment="1">
      <alignment horizontal="center"/>
    </xf>
    <xf numFmtId="0" fontId="14" fillId="2" borderId="44" xfId="0" applyFont="1" applyFill="1" applyBorder="1" applyAlignment="1">
      <alignment horizontal="center" vertical="center" wrapText="1"/>
    </xf>
    <xf numFmtId="0" fontId="3" fillId="4" borderId="42" xfId="0" applyFont="1" applyFill="1" applyBorder="1" applyAlignment="1">
      <alignment horizontal="right"/>
    </xf>
    <xf numFmtId="0" fontId="3" fillId="4" borderId="43" xfId="0" applyFont="1" applyFill="1" applyBorder="1" applyAlignment="1">
      <alignment horizontal="right"/>
    </xf>
    <xf numFmtId="0" fontId="8" fillId="4" borderId="3" xfId="0" applyFont="1" applyFill="1" applyBorder="1" applyAlignment="1">
      <alignment horizontal="right" vertical="center" wrapText="1"/>
    </xf>
    <xf numFmtId="0" fontId="8" fillId="4" borderId="10" xfId="0" applyFont="1" applyFill="1" applyBorder="1" applyAlignment="1">
      <alignment horizontal="right" vertical="center" wrapText="1"/>
    </xf>
    <xf numFmtId="0" fontId="14" fillId="4" borderId="42" xfId="0" applyFont="1" applyFill="1" applyBorder="1" applyAlignment="1">
      <alignment horizontal="right"/>
    </xf>
    <xf numFmtId="0" fontId="14" fillId="4" borderId="43" xfId="0" applyFont="1" applyFill="1" applyBorder="1" applyAlignment="1">
      <alignment horizontal="right"/>
    </xf>
    <xf numFmtId="0" fontId="14" fillId="0" borderId="6"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6"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16" fillId="0" borderId="7" xfId="0" applyFont="1" applyBorder="1" applyAlignment="1">
      <alignment vertical="center" wrapText="1"/>
    </xf>
    <xf numFmtId="0" fontId="15" fillId="0" borderId="11" xfId="0" applyFont="1" applyBorder="1" applyAlignment="1">
      <alignment vertical="center" wrapText="1"/>
    </xf>
    <xf numFmtId="0" fontId="15" fillId="0" borderId="2" xfId="0" applyFont="1" applyBorder="1" applyAlignment="1">
      <alignment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69"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7" fillId="4" borderId="12" xfId="0" applyFont="1" applyFill="1" applyBorder="1" applyAlignment="1">
      <alignment horizontal="right" vertical="center" wrapText="1"/>
    </xf>
    <xf numFmtId="0" fontId="17" fillId="4" borderId="9" xfId="0" applyFont="1" applyFill="1" applyBorder="1" applyAlignment="1">
      <alignment horizontal="right" vertical="center" wrapText="1"/>
    </xf>
    <xf numFmtId="0" fontId="17" fillId="4" borderId="1" xfId="0" applyFont="1" applyFill="1" applyBorder="1" applyAlignment="1">
      <alignment horizontal="right" vertical="center" wrapText="1"/>
    </xf>
    <xf numFmtId="0" fontId="14" fillId="4" borderId="65" xfId="0" applyFont="1" applyFill="1" applyBorder="1" applyAlignment="1">
      <alignment horizontal="right"/>
    </xf>
    <xf numFmtId="0" fontId="14" fillId="4" borderId="71" xfId="0" applyFont="1" applyFill="1" applyBorder="1" applyAlignment="1">
      <alignment horizontal="right"/>
    </xf>
    <xf numFmtId="0" fontId="34" fillId="0" borderId="6"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7" fillId="3" borderId="29" xfId="0" applyFont="1" applyFill="1" applyBorder="1" applyProtection="1">
      <protection locked="0"/>
    </xf>
    <xf numFmtId="0" fontId="7" fillId="3" borderId="30" xfId="0" applyFont="1" applyFill="1" applyBorder="1" applyProtection="1">
      <protection locked="0"/>
    </xf>
    <xf numFmtId="0" fontId="7" fillId="3" borderId="27" xfId="0" applyFont="1" applyFill="1" applyBorder="1" applyProtection="1">
      <protection locked="0"/>
    </xf>
    <xf numFmtId="0" fontId="7" fillId="3" borderId="32" xfId="0" applyFont="1" applyFill="1" applyBorder="1" applyProtection="1">
      <protection locked="0"/>
    </xf>
    <xf numFmtId="14" fontId="7" fillId="3" borderId="34" xfId="0" applyNumberFormat="1" applyFont="1" applyFill="1" applyBorder="1" applyProtection="1">
      <protection locked="0"/>
    </xf>
    <xf numFmtId="0" fontId="7" fillId="3" borderId="34" xfId="0" applyFont="1" applyFill="1" applyBorder="1" applyProtection="1">
      <protection locked="0"/>
    </xf>
    <xf numFmtId="0" fontId="7" fillId="3" borderId="35" xfId="0" applyFont="1" applyFill="1" applyBorder="1" applyProtection="1">
      <protection locked="0"/>
    </xf>
    <xf numFmtId="0" fontId="8" fillId="0" borderId="20" xfId="0" applyFont="1" applyBorder="1" applyAlignment="1">
      <alignment horizontal="right" vertical="center" wrapText="1"/>
    </xf>
    <xf numFmtId="0" fontId="8" fillId="0" borderId="40" xfId="0" applyFont="1" applyBorder="1" applyAlignment="1">
      <alignment horizontal="right" vertical="center" wrapText="1"/>
    </xf>
    <xf numFmtId="171" fontId="11" fillId="0" borderId="40" xfId="0" applyNumberFormat="1" applyFont="1" applyBorder="1" applyAlignment="1">
      <alignment horizontal="right" vertical="center"/>
    </xf>
    <xf numFmtId="171" fontId="11" fillId="0" borderId="21" xfId="0" applyNumberFormat="1" applyFont="1" applyBorder="1" applyAlignment="1">
      <alignment horizontal="right" vertical="center"/>
    </xf>
    <xf numFmtId="0" fontId="37" fillId="0" borderId="0" xfId="0" applyFont="1" applyAlignment="1">
      <alignment horizontal="left" vertical="top" wrapText="1"/>
    </xf>
    <xf numFmtId="0" fontId="22" fillId="12" borderId="3" xfId="0" applyFont="1" applyFill="1" applyBorder="1" applyAlignment="1">
      <alignment horizontal="center" vertical="center"/>
    </xf>
    <xf numFmtId="0" fontId="22" fillId="12" borderId="10" xfId="0" applyFont="1" applyFill="1" applyBorder="1" applyAlignment="1">
      <alignment horizontal="center" vertical="center"/>
    </xf>
    <xf numFmtId="0" fontId="22" fillId="12" borderId="50" xfId="0" applyFont="1" applyFill="1" applyBorder="1" applyAlignment="1">
      <alignment horizontal="center" vertical="center"/>
    </xf>
    <xf numFmtId="0" fontId="22" fillId="12" borderId="51" xfId="0" applyFont="1" applyFill="1" applyBorder="1" applyAlignment="1">
      <alignment horizontal="center" vertical="center"/>
    </xf>
    <xf numFmtId="0" fontId="22" fillId="12" borderId="52" xfId="0" applyFont="1" applyFill="1" applyBorder="1" applyAlignment="1">
      <alignment horizontal="center" vertical="center"/>
    </xf>
    <xf numFmtId="0" fontId="22" fillId="12" borderId="53" xfId="0" applyFont="1" applyFill="1" applyBorder="1" applyAlignment="1">
      <alignment horizontal="center" vertical="center"/>
    </xf>
    <xf numFmtId="0" fontId="22" fillId="12" borderId="54" xfId="0" applyFont="1" applyFill="1" applyBorder="1" applyAlignment="1">
      <alignment horizontal="center" vertical="center"/>
    </xf>
    <xf numFmtId="169" fontId="12" fillId="14" borderId="63" xfId="4" applyNumberFormat="1" applyFont="1" applyFill="1" applyBorder="1" applyAlignment="1">
      <alignment horizontal="center" vertical="center"/>
    </xf>
    <xf numFmtId="169" fontId="12" fillId="14" borderId="64" xfId="4" applyNumberFormat="1" applyFont="1" applyFill="1" applyBorder="1" applyAlignment="1">
      <alignment horizontal="center" vertical="center"/>
    </xf>
    <xf numFmtId="0" fontId="22" fillId="12" borderId="4" xfId="0" applyFont="1" applyFill="1" applyBorder="1" applyAlignment="1">
      <alignment horizontal="center" vertical="center" wrapText="1"/>
    </xf>
    <xf numFmtId="0" fontId="22" fillId="12" borderId="2" xfId="0" applyFont="1" applyFill="1" applyBorder="1" applyAlignment="1">
      <alignment horizontal="center" vertical="center" wrapText="1"/>
    </xf>
    <xf numFmtId="0" fontId="22" fillId="12" borderId="56" xfId="0" applyFont="1" applyFill="1" applyBorder="1" applyAlignment="1">
      <alignment horizontal="center" vertical="center"/>
    </xf>
    <xf numFmtId="0" fontId="22" fillId="12" borderId="15" xfId="0" applyFont="1" applyFill="1" applyBorder="1" applyAlignment="1">
      <alignment horizontal="center" vertical="center"/>
    </xf>
    <xf numFmtId="0" fontId="37" fillId="0" borderId="58" xfId="0" applyFont="1" applyBorder="1" applyAlignment="1">
      <alignment horizontal="left" vertical="top" wrapText="1"/>
    </xf>
    <xf numFmtId="0" fontId="37" fillId="0" borderId="37" xfId="0" applyFont="1" applyBorder="1" applyAlignment="1">
      <alignment horizontal="left" vertical="top" wrapText="1"/>
    </xf>
    <xf numFmtId="0" fontId="37" fillId="0" borderId="61" xfId="0" applyFont="1" applyBorder="1" applyAlignment="1">
      <alignment horizontal="left" vertical="top" wrapText="1"/>
    </xf>
    <xf numFmtId="0" fontId="37" fillId="0" borderId="39" xfId="0" applyFont="1" applyBorder="1" applyAlignment="1">
      <alignment horizontal="left" vertical="top" wrapText="1"/>
    </xf>
    <xf numFmtId="44" fontId="22" fillId="4" borderId="6" xfId="0" applyNumberFormat="1" applyFont="1" applyFill="1" applyBorder="1" applyAlignment="1">
      <alignment horizontal="right" vertical="center" wrapText="1"/>
    </xf>
    <xf numFmtId="44" fontId="22" fillId="4" borderId="0" xfId="0" applyNumberFormat="1" applyFont="1" applyFill="1" applyAlignment="1">
      <alignment horizontal="right" vertical="center" wrapText="1"/>
    </xf>
    <xf numFmtId="44" fontId="22" fillId="4" borderId="5" xfId="0" applyNumberFormat="1" applyFont="1" applyFill="1" applyBorder="1" applyAlignment="1">
      <alignment horizontal="right" vertical="center" wrapText="1"/>
    </xf>
    <xf numFmtId="44" fontId="22" fillId="4" borderId="7" xfId="0" applyNumberFormat="1" applyFont="1" applyFill="1" applyBorder="1" applyAlignment="1">
      <alignment horizontal="right" vertical="center" wrapText="1"/>
    </xf>
    <xf numFmtId="44" fontId="22" fillId="4" borderId="11" xfId="0" applyNumberFormat="1" applyFont="1" applyFill="1" applyBorder="1" applyAlignment="1">
      <alignment horizontal="right" vertical="center" wrapText="1"/>
    </xf>
    <xf numFmtId="44" fontId="22" fillId="4" borderId="2" xfId="0"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center" vertical="top" wrapText="1"/>
    </xf>
    <xf numFmtId="0" fontId="5" fillId="0" borderId="0" xfId="0" applyFont="1" applyAlignment="1">
      <alignment horizontal="center" vertical="top" wrapText="1"/>
    </xf>
    <xf numFmtId="0" fontId="5" fillId="0" borderId="5" xfId="0" applyFont="1" applyBorder="1" applyAlignment="1">
      <alignment horizontal="center" vertical="top"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11" xfId="0" applyFont="1" applyBorder="1" applyAlignment="1">
      <alignment horizontal="left" vertical="top" wrapText="1"/>
    </xf>
    <xf numFmtId="0" fontId="21" fillId="0" borderId="2" xfId="0" applyFont="1" applyBorder="1" applyAlignment="1">
      <alignment horizontal="left" vertical="top" wrapText="1"/>
    </xf>
  </cellXfs>
  <cellStyles count="5">
    <cellStyle name="Comma" xfId="1" builtinId="3"/>
    <cellStyle name="Currency" xfId="4"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76200</xdr:rowOff>
    </xdr:from>
    <xdr:to>
      <xdr:col>2</xdr:col>
      <xdr:colOff>735239</xdr:colOff>
      <xdr:row>0</xdr:row>
      <xdr:rowOff>896711</xdr:rowOff>
    </xdr:to>
    <xdr:pic>
      <xdr:nvPicPr>
        <xdr:cNvPr id="3" name="Picture 2">
          <a:extLst>
            <a:ext uri="{FF2B5EF4-FFF2-40B4-BE49-F238E27FC236}">
              <a16:creationId xmlns:a16="http://schemas.microsoft.com/office/drawing/2014/main" id="{889E015F-DE43-458B-B562-2CE4BC14F55A}"/>
            </a:ext>
            <a:ext uri="{147F2762-F138-4A5C-976F-8EAC2B608ADB}">
              <a16:predDERef xmlns:a16="http://schemas.microsoft.com/office/drawing/2014/main" pred="{8380B71B-9869-4D83-A610-D5F45AB5A7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762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164353</xdr:colOff>
      <xdr:row>0</xdr:row>
      <xdr:rowOff>184898</xdr:rowOff>
    </xdr:from>
    <xdr:to>
      <xdr:col>1</xdr:col>
      <xdr:colOff>873258</xdr:colOff>
      <xdr:row>1</xdr:row>
      <xdr:rowOff>70465</xdr:rowOff>
    </xdr:to>
    <xdr:pic>
      <xdr:nvPicPr>
        <xdr:cNvPr id="3" name="Picture 2">
          <a:extLst>
            <a:ext uri="{FF2B5EF4-FFF2-40B4-BE49-F238E27FC236}">
              <a16:creationId xmlns:a16="http://schemas.microsoft.com/office/drawing/2014/main" id="{EDE6142C-ED02-47D3-9FEE-06D66550B1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53" y="184898"/>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941614</xdr:colOff>
      <xdr:row>1</xdr:row>
      <xdr:rowOff>744311</xdr:rowOff>
    </xdr:to>
    <xdr:pic>
      <xdr:nvPicPr>
        <xdr:cNvPr id="3" name="Picture 2">
          <a:extLst>
            <a:ext uri="{FF2B5EF4-FFF2-40B4-BE49-F238E27FC236}">
              <a16:creationId xmlns:a16="http://schemas.microsoft.com/office/drawing/2014/main" id="{49ABFFD2-05B2-449A-A516-F78D8E899E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14300"/>
          <a:ext cx="941614" cy="820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ls.gov/cpi/tables/supplemental-files/home.ht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37"/>
  <sheetViews>
    <sheetView showGridLines="0" zoomScale="85" zoomScaleNormal="85" zoomScaleSheetLayoutView="20" workbookViewId="0">
      <selection activeCell="C14" sqref="C14"/>
    </sheetView>
  </sheetViews>
  <sheetFormatPr defaultColWidth="9.109375" defaultRowHeight="14.4" x14ac:dyDescent="0.3"/>
  <cols>
    <col min="1" max="1" width="3.44140625" style="2" customWidth="1"/>
    <col min="2" max="2" width="4.109375" style="2" customWidth="1"/>
    <col min="3" max="3" width="141.44140625" style="2" customWidth="1"/>
    <col min="4" max="4" width="166.44140625" style="2" customWidth="1"/>
    <col min="5" max="16384" width="9.109375" style="2"/>
  </cols>
  <sheetData>
    <row r="1" spans="2:8" ht="71.25" customHeight="1" x14ac:dyDescent="0.3"/>
    <row r="2" spans="2:8" ht="17.399999999999999" x14ac:dyDescent="0.3">
      <c r="B2" s="148" t="s">
        <v>0</v>
      </c>
      <c r="C2" s="148"/>
    </row>
    <row r="3" spans="2:8" customFormat="1" ht="17.399999999999999" x14ac:dyDescent="0.3">
      <c r="B3" s="148" t="s">
        <v>1</v>
      </c>
      <c r="C3" s="148"/>
    </row>
    <row r="4" spans="2:8" customFormat="1" ht="17.399999999999999" x14ac:dyDescent="0.3">
      <c r="B4" s="94" t="s">
        <v>2</v>
      </c>
      <c r="C4" s="94"/>
    </row>
    <row r="5" spans="2:8" customFormat="1" ht="18" x14ac:dyDescent="0.35">
      <c r="B5" s="138" t="s">
        <v>135</v>
      </c>
      <c r="C5" s="84"/>
    </row>
    <row r="6" spans="2:8" customFormat="1" ht="17.399999999999999" x14ac:dyDescent="0.3">
      <c r="B6" s="148" t="s">
        <v>3</v>
      </c>
      <c r="C6" s="148"/>
    </row>
    <row r="7" spans="2:8" customFormat="1" ht="18" x14ac:dyDescent="0.35">
      <c r="B7" s="88" t="s">
        <v>4</v>
      </c>
      <c r="C7" s="84"/>
    </row>
    <row r="8" spans="2:8" customFormat="1" x14ac:dyDescent="0.3">
      <c r="B8" s="143"/>
      <c r="C8" s="143"/>
    </row>
    <row r="9" spans="2:8" ht="21" customHeight="1" x14ac:dyDescent="0.3">
      <c r="B9" s="144" t="s">
        <v>5</v>
      </c>
      <c r="C9" s="145"/>
      <c r="D9" s="1"/>
      <c r="E9" s="1"/>
      <c r="F9" s="1"/>
      <c r="G9" s="1"/>
      <c r="H9" s="1"/>
    </row>
    <row r="10" spans="2:8" ht="79.5" customHeight="1" x14ac:dyDescent="0.3">
      <c r="B10" s="149" t="s">
        <v>6</v>
      </c>
      <c r="C10" s="150"/>
      <c r="D10" s="1"/>
      <c r="E10" s="1"/>
      <c r="F10" s="1"/>
      <c r="G10" s="1"/>
      <c r="H10" s="1"/>
    </row>
    <row r="11" spans="2:8" x14ac:dyDescent="0.3">
      <c r="B11" s="105">
        <v>1</v>
      </c>
      <c r="C11" s="106" t="s">
        <v>7</v>
      </c>
      <c r="D11" s="3"/>
      <c r="E11" s="1"/>
      <c r="F11" s="1"/>
      <c r="G11" s="1"/>
      <c r="H11" s="1"/>
    </row>
    <row r="12" spans="2:8" x14ac:dyDescent="0.3">
      <c r="B12" s="105">
        <v>2</v>
      </c>
      <c r="C12" s="106" t="s">
        <v>8</v>
      </c>
      <c r="D12" s="3"/>
      <c r="E12" s="1"/>
      <c r="F12" s="1"/>
      <c r="G12" s="1"/>
      <c r="H12" s="1"/>
    </row>
    <row r="13" spans="2:8" x14ac:dyDescent="0.3">
      <c r="B13" s="105">
        <v>3</v>
      </c>
      <c r="C13" s="106" t="s">
        <v>9</v>
      </c>
      <c r="D13" s="3"/>
      <c r="E13" s="1"/>
      <c r="F13" s="1"/>
      <c r="G13" s="1"/>
      <c r="H13" s="1"/>
    </row>
    <row r="14" spans="2:8" x14ac:dyDescent="0.3">
      <c r="B14" s="105">
        <v>4</v>
      </c>
      <c r="C14" s="106" t="s">
        <v>10</v>
      </c>
      <c r="D14" s="3"/>
      <c r="E14" s="1"/>
      <c r="F14" s="1"/>
      <c r="G14" s="1"/>
      <c r="H14" s="1"/>
    </row>
    <row r="15" spans="2:8" ht="27.6" x14ac:dyDescent="0.3">
      <c r="B15" s="105">
        <v>5</v>
      </c>
      <c r="C15" s="128" t="s">
        <v>11</v>
      </c>
      <c r="D15" s="3"/>
      <c r="E15" s="1"/>
      <c r="F15" s="1"/>
      <c r="G15" s="1"/>
      <c r="H15" s="1"/>
    </row>
    <row r="16" spans="2:8" ht="27.6" x14ac:dyDescent="0.3">
      <c r="B16" s="107">
        <v>6</v>
      </c>
      <c r="C16" s="108" t="s">
        <v>12</v>
      </c>
    </row>
    <row r="18" spans="2:15" ht="15.75" customHeight="1" x14ac:dyDescent="0.3">
      <c r="B18" s="144" t="s">
        <v>13</v>
      </c>
      <c r="C18" s="145"/>
      <c r="D18" s="66"/>
      <c r="E18" s="66"/>
      <c r="F18" s="66"/>
      <c r="G18" s="66"/>
      <c r="H18" s="66"/>
      <c r="I18" s="66"/>
      <c r="J18" s="66"/>
      <c r="K18" s="66"/>
      <c r="L18" s="66"/>
      <c r="M18" s="66"/>
      <c r="N18" s="66"/>
      <c r="O18" s="66"/>
    </row>
    <row r="19" spans="2:15" ht="6.75" customHeight="1" x14ac:dyDescent="0.3">
      <c r="B19" s="74"/>
      <c r="C19" s="75"/>
      <c r="D19" s="60"/>
      <c r="E19" s="60"/>
      <c r="F19" s="60"/>
      <c r="G19" s="60"/>
      <c r="H19" s="60"/>
      <c r="I19" s="60"/>
      <c r="J19" s="60"/>
      <c r="K19" s="60"/>
      <c r="L19" s="60"/>
      <c r="M19" s="62"/>
      <c r="N19" s="62"/>
      <c r="O19" s="62" t="s">
        <v>14</v>
      </c>
    </row>
    <row r="20" spans="2:15" ht="15" customHeight="1" x14ac:dyDescent="0.25">
      <c r="B20" s="146" t="s">
        <v>15</v>
      </c>
      <c r="C20" s="147"/>
      <c r="D20" s="61"/>
      <c r="E20" s="61"/>
      <c r="F20" s="61"/>
      <c r="G20" s="61"/>
      <c r="H20" s="61"/>
      <c r="I20" s="61"/>
      <c r="J20" s="61"/>
      <c r="K20" s="61"/>
      <c r="L20" s="61"/>
      <c r="M20" s="61"/>
      <c r="N20" s="61"/>
      <c r="O20" s="61"/>
    </row>
    <row r="21" spans="2:15" ht="15" x14ac:dyDescent="0.25">
      <c r="B21" s="146"/>
      <c r="C21" s="147"/>
      <c r="D21" s="61"/>
      <c r="E21" s="61"/>
      <c r="F21" s="61"/>
      <c r="G21" s="61"/>
      <c r="H21" s="61"/>
      <c r="I21" s="61"/>
      <c r="J21" s="61"/>
      <c r="K21" s="61"/>
      <c r="L21" s="61"/>
      <c r="M21" s="61"/>
      <c r="N21" s="61"/>
      <c r="O21" s="61"/>
    </row>
    <row r="22" spans="2:15" ht="6" customHeight="1" x14ac:dyDescent="0.25">
      <c r="B22" s="146"/>
      <c r="C22" s="147"/>
      <c r="D22" s="61"/>
      <c r="E22" s="61"/>
      <c r="F22" s="61"/>
      <c r="G22" s="61"/>
      <c r="H22" s="61"/>
      <c r="I22" s="61"/>
      <c r="J22" s="61"/>
      <c r="K22" s="61"/>
      <c r="L22" s="61"/>
      <c r="M22" s="61"/>
      <c r="N22" s="61"/>
      <c r="O22" s="61"/>
    </row>
    <row r="23" spans="2:15" ht="15.6" x14ac:dyDescent="0.3">
      <c r="B23" s="139" t="s">
        <v>16</v>
      </c>
      <c r="C23" s="140"/>
      <c r="D23" s="67"/>
      <c r="E23" s="60"/>
      <c r="F23" s="60"/>
      <c r="G23" s="60"/>
      <c r="H23" s="60"/>
      <c r="I23" s="62"/>
      <c r="J23" s="62"/>
      <c r="K23" s="62"/>
      <c r="L23" s="62"/>
      <c r="M23" s="62"/>
      <c r="N23" s="62"/>
      <c r="O23" s="62" t="s">
        <v>14</v>
      </c>
    </row>
    <row r="24" spans="2:15" ht="15.6" x14ac:dyDescent="0.3">
      <c r="B24" s="78" t="s">
        <v>17</v>
      </c>
      <c r="C24" s="79" t="s">
        <v>18</v>
      </c>
      <c r="D24" s="68"/>
      <c r="E24" s="63"/>
      <c r="F24" s="63"/>
      <c r="G24" s="63"/>
      <c r="H24" s="63"/>
      <c r="I24" s="63"/>
      <c r="J24" s="63"/>
      <c r="K24" s="63"/>
      <c r="L24" s="62"/>
      <c r="M24" s="62"/>
      <c r="N24" s="62"/>
      <c r="O24" s="62" t="s">
        <v>14</v>
      </c>
    </row>
    <row r="25" spans="2:15" ht="15.6" x14ac:dyDescent="0.3">
      <c r="B25" s="78" t="s">
        <v>19</v>
      </c>
      <c r="C25" s="79" t="s">
        <v>20</v>
      </c>
      <c r="D25" s="68"/>
      <c r="E25" s="63"/>
      <c r="F25" s="63"/>
      <c r="G25" s="63"/>
      <c r="H25" s="63"/>
      <c r="I25" s="63"/>
      <c r="J25" s="63"/>
      <c r="K25" s="63"/>
      <c r="L25" s="63"/>
      <c r="M25" s="62"/>
      <c r="N25" s="62"/>
      <c r="O25" s="62" t="s">
        <v>14</v>
      </c>
    </row>
    <row r="26" spans="2:15" ht="15.6" x14ac:dyDescent="0.3">
      <c r="B26" s="78" t="s">
        <v>21</v>
      </c>
      <c r="C26" s="79" t="s">
        <v>22</v>
      </c>
      <c r="D26" s="68"/>
      <c r="E26" s="63"/>
      <c r="F26" s="62"/>
      <c r="G26" s="62"/>
      <c r="H26" s="62"/>
      <c r="I26" s="62"/>
      <c r="J26" s="62"/>
      <c r="K26" s="62"/>
      <c r="L26" s="62"/>
      <c r="M26" s="62"/>
      <c r="N26" s="62"/>
      <c r="O26" s="62" t="s">
        <v>14</v>
      </c>
    </row>
    <row r="27" spans="2:15" ht="15.6" x14ac:dyDescent="0.3">
      <c r="B27" s="78" t="s">
        <v>23</v>
      </c>
      <c r="C27" s="79" t="s">
        <v>24</v>
      </c>
      <c r="D27" s="68"/>
      <c r="E27" s="63"/>
      <c r="F27" s="62"/>
      <c r="G27" s="62"/>
      <c r="H27" s="62"/>
      <c r="I27" s="62"/>
      <c r="J27" s="62"/>
      <c r="K27" s="62"/>
      <c r="L27" s="62"/>
      <c r="M27" s="62"/>
      <c r="N27" s="62"/>
      <c r="O27" s="62" t="s">
        <v>14</v>
      </c>
    </row>
    <row r="28" spans="2:15" ht="15.6" x14ac:dyDescent="0.3">
      <c r="B28" s="78" t="s">
        <v>25</v>
      </c>
      <c r="C28" s="79" t="s">
        <v>26</v>
      </c>
      <c r="D28" s="68"/>
      <c r="E28" s="63"/>
      <c r="F28" s="62"/>
      <c r="G28" s="62"/>
      <c r="H28" s="62"/>
      <c r="I28" s="62"/>
      <c r="J28" s="62"/>
      <c r="K28" s="62"/>
      <c r="L28" s="62"/>
      <c r="M28" s="62"/>
      <c r="N28" s="62"/>
      <c r="O28" s="62" t="s">
        <v>14</v>
      </c>
    </row>
    <row r="29" spans="2:15" ht="15.6" x14ac:dyDescent="0.3">
      <c r="B29" s="76" t="s">
        <v>14</v>
      </c>
      <c r="C29" s="77"/>
      <c r="D29" s="62"/>
      <c r="E29" s="62"/>
      <c r="F29" s="62"/>
      <c r="G29" s="62"/>
      <c r="H29" s="62"/>
      <c r="I29" s="62"/>
      <c r="J29" s="62"/>
      <c r="K29" s="62"/>
      <c r="L29" s="62"/>
      <c r="M29" s="62"/>
      <c r="N29" s="62"/>
      <c r="O29" s="62" t="s">
        <v>14</v>
      </c>
    </row>
    <row r="30" spans="2:15" ht="15.75" customHeight="1" x14ac:dyDescent="0.25">
      <c r="B30" s="141" t="s">
        <v>27</v>
      </c>
      <c r="C30" s="142"/>
      <c r="D30" s="69"/>
      <c r="E30" s="64"/>
      <c r="F30" s="64"/>
      <c r="G30" s="64"/>
      <c r="H30" s="64"/>
      <c r="I30" s="64"/>
      <c r="J30" s="64"/>
      <c r="K30" s="64"/>
      <c r="L30" s="64"/>
      <c r="M30" s="64"/>
      <c r="N30" s="64"/>
      <c r="O30" s="64" t="s">
        <v>14</v>
      </c>
    </row>
    <row r="31" spans="2:15" ht="15" x14ac:dyDescent="0.25">
      <c r="B31" s="72">
        <v>1</v>
      </c>
      <c r="C31" s="73" t="s">
        <v>28</v>
      </c>
      <c r="D31" s="71"/>
      <c r="E31" s="65"/>
      <c r="F31" s="65"/>
      <c r="G31" s="65"/>
      <c r="H31" s="65"/>
      <c r="I31" s="65"/>
      <c r="J31" s="65"/>
      <c r="K31" s="65"/>
      <c r="L31" s="65"/>
      <c r="M31" s="65"/>
      <c r="N31" s="65"/>
      <c r="O31" s="65"/>
    </row>
    <row r="32" spans="2:15" ht="17.25" customHeight="1" x14ac:dyDescent="0.25">
      <c r="B32" s="72"/>
      <c r="C32" s="85" t="s">
        <v>29</v>
      </c>
      <c r="D32" s="71"/>
      <c r="E32" s="65"/>
      <c r="F32" s="65"/>
      <c r="G32" s="65"/>
      <c r="H32" s="65"/>
      <c r="I32" s="65"/>
      <c r="J32" s="65"/>
      <c r="K32" s="65"/>
      <c r="L32" s="65"/>
      <c r="M32" s="65"/>
      <c r="N32" s="65"/>
      <c r="O32" s="65"/>
    </row>
    <row r="33" spans="2:15" ht="48" customHeight="1" x14ac:dyDescent="0.25">
      <c r="B33" s="72">
        <v>2</v>
      </c>
      <c r="C33" s="73" t="s">
        <v>30</v>
      </c>
      <c r="D33" s="71"/>
      <c r="E33" s="65"/>
      <c r="F33" s="65"/>
      <c r="G33" s="65"/>
      <c r="H33" s="65"/>
      <c r="I33" s="65"/>
      <c r="J33" s="65"/>
      <c r="K33" s="65"/>
      <c r="L33" s="65"/>
      <c r="M33" s="65"/>
      <c r="N33" s="65"/>
      <c r="O33" s="65"/>
    </row>
    <row r="34" spans="2:15" ht="15" customHeight="1" x14ac:dyDescent="0.25">
      <c r="B34" s="72">
        <v>3</v>
      </c>
      <c r="C34" s="73" t="s">
        <v>31</v>
      </c>
      <c r="D34" s="71"/>
      <c r="E34" s="64"/>
      <c r="F34" s="64"/>
      <c r="G34" s="64"/>
      <c r="H34" s="64"/>
      <c r="I34" s="64"/>
      <c r="J34" s="64"/>
      <c r="K34" s="64"/>
      <c r="L34" s="64"/>
      <c r="M34" s="64"/>
      <c r="N34" s="64"/>
      <c r="O34" s="64" t="s">
        <v>14</v>
      </c>
    </row>
    <row r="35" spans="2:15" ht="15" customHeight="1" x14ac:dyDescent="0.25">
      <c r="B35" s="72">
        <v>4</v>
      </c>
      <c r="C35" s="73" t="s">
        <v>32</v>
      </c>
      <c r="D35" s="71"/>
      <c r="E35" s="65"/>
      <c r="F35" s="65"/>
      <c r="G35" s="65"/>
      <c r="H35" s="65"/>
      <c r="I35" s="65"/>
      <c r="J35" s="65"/>
      <c r="K35" s="65"/>
      <c r="L35" s="65"/>
      <c r="M35" s="65"/>
      <c r="N35" s="65"/>
      <c r="O35" s="65"/>
    </row>
    <row r="36" spans="2:15" ht="33" customHeight="1" x14ac:dyDescent="0.25">
      <c r="B36" s="72">
        <v>5</v>
      </c>
      <c r="C36" s="73" t="s">
        <v>33</v>
      </c>
      <c r="D36" s="71"/>
      <c r="E36" s="65"/>
      <c r="F36" s="65"/>
      <c r="G36" s="65"/>
      <c r="H36" s="65"/>
      <c r="I36" s="65"/>
      <c r="J36" s="65"/>
      <c r="K36" s="65"/>
      <c r="L36" s="65"/>
      <c r="M36" s="65"/>
      <c r="N36" s="65"/>
      <c r="O36" s="65"/>
    </row>
    <row r="37" spans="2:15" x14ac:dyDescent="0.3">
      <c r="B37" s="112">
        <v>6</v>
      </c>
      <c r="C37" s="109" t="s">
        <v>34</v>
      </c>
    </row>
  </sheetData>
  <sheetProtection algorithmName="SHA-512" hashValue="QTEHh45I1F/7xFDa+pqUn4VINDSEKfrqRrpIQOxYK16QGuUJXO7ETvNy3kSyDpMs7moIXgBcl0Uzwg3EKhZBXA==" saltValue="olRxGKOvk2KpBIyhT8P5ew==" spinCount="100000" sheet="1" objects="1" scenarios="1"/>
  <mergeCells count="10">
    <mergeCell ref="B3:C3"/>
    <mergeCell ref="B6:C6"/>
    <mergeCell ref="B9:C9"/>
    <mergeCell ref="B10:C10"/>
    <mergeCell ref="B2:C2"/>
    <mergeCell ref="B23:C23"/>
    <mergeCell ref="B30:C30"/>
    <mergeCell ref="B8:C8"/>
    <mergeCell ref="B18:C18"/>
    <mergeCell ref="B20:C22"/>
  </mergeCells>
  <hyperlinks>
    <hyperlink ref="C32" r:id="rId1" xr:uid="{DC221DF8-7A25-417D-818C-8B3FE6808FFF}"/>
  </hyperlinks>
  <pageMargins left="0.2" right="0.2" top="0.5" bottom="0.25" header="0.3" footer="0.3"/>
  <pageSetup scale="73" orientation="landscape" r:id="rId2"/>
  <headerFooter>
    <oddFooter>&amp;LRFP No. DCH0000105&amp;CPage 1, Instructions</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A4A4-8F68-4B1F-93A5-2E36436B1C55}">
  <sheetPr>
    <pageSetUpPr fitToPage="1"/>
  </sheetPr>
  <dimension ref="A1:AC98"/>
  <sheetViews>
    <sheetView showGridLines="0" tabSelected="1" topLeftCell="A13" zoomScale="40" zoomScaleNormal="40" zoomScaleSheetLayoutView="30" workbookViewId="0"/>
  </sheetViews>
  <sheetFormatPr defaultColWidth="9.109375" defaultRowHeight="13.8" x14ac:dyDescent="0.25"/>
  <cols>
    <col min="1" max="1" width="3.109375" style="4" customWidth="1"/>
    <col min="2" max="2" width="46.109375" style="4" customWidth="1"/>
    <col min="3" max="3" width="21.44140625" style="4" customWidth="1"/>
    <col min="4" max="4" width="22.109375" style="4" customWidth="1"/>
    <col min="5" max="5" width="16.44140625" style="4" customWidth="1"/>
    <col min="6" max="6" width="17" style="4" customWidth="1"/>
    <col min="7" max="7" width="14.44140625" style="4" customWidth="1"/>
    <col min="8" max="8" width="18" style="4" customWidth="1"/>
    <col min="9" max="9" width="16.44140625" style="4" customWidth="1"/>
    <col min="10" max="10" width="14.109375" style="4" customWidth="1"/>
    <col min="11" max="11" width="14.44140625" style="4" customWidth="1"/>
    <col min="12" max="13" width="14.109375" style="4" customWidth="1"/>
    <col min="14" max="14" width="12.44140625" style="4" customWidth="1"/>
    <col min="15" max="15" width="15.88671875" style="4" customWidth="1"/>
    <col min="16" max="16" width="12.109375" style="4" customWidth="1"/>
    <col min="17" max="17" width="16.44140625" style="4" customWidth="1"/>
    <col min="18" max="18" width="12.109375" style="4" customWidth="1"/>
    <col min="19" max="19" width="12.88671875" style="4" customWidth="1"/>
    <col min="20" max="20" width="12.44140625" style="4" customWidth="1"/>
    <col min="21" max="21" width="13.44140625" style="4" customWidth="1"/>
    <col min="22" max="22" width="12.109375" style="4" customWidth="1"/>
    <col min="23" max="23" width="14.44140625" style="4" customWidth="1"/>
    <col min="24" max="24" width="12.109375" style="4" customWidth="1"/>
    <col min="25" max="25" width="16.44140625" style="4" customWidth="1"/>
    <col min="26" max="26" width="13.88671875" style="4" customWidth="1"/>
    <col min="27" max="27" width="11.44140625" style="4" customWidth="1"/>
    <col min="28" max="28" width="9.109375" style="4"/>
    <col min="29" max="29" width="15.109375" style="4" customWidth="1"/>
    <col min="30" max="16384" width="9.109375" style="4"/>
  </cols>
  <sheetData>
    <row r="1" spans="1:27" ht="74.25" customHeight="1" x14ac:dyDescent="0.25"/>
    <row r="2" spans="1:27" ht="17.399999999999999" x14ac:dyDescent="0.3">
      <c r="B2" s="148" t="s">
        <v>0</v>
      </c>
      <c r="C2" s="148"/>
    </row>
    <row r="3" spans="1:27" ht="17.399999999999999" x14ac:dyDescent="0.3">
      <c r="B3" s="148" t="s">
        <v>1</v>
      </c>
      <c r="C3" s="148"/>
    </row>
    <row r="4" spans="1:27" ht="17.399999999999999" x14ac:dyDescent="0.3">
      <c r="B4" s="94" t="s">
        <v>2</v>
      </c>
      <c r="C4" s="94"/>
    </row>
    <row r="5" spans="1:27" ht="18" x14ac:dyDescent="0.35">
      <c r="B5" s="138" t="s">
        <v>135</v>
      </c>
      <c r="C5" s="84"/>
    </row>
    <row r="6" spans="1:27" ht="21" x14ac:dyDescent="0.4">
      <c r="B6" s="148" t="s">
        <v>3</v>
      </c>
      <c r="C6" s="148"/>
      <c r="F6" s="5"/>
      <c r="G6" s="6"/>
      <c r="H6" s="5"/>
      <c r="I6" s="6"/>
      <c r="J6" s="5"/>
      <c r="K6" s="6"/>
      <c r="L6" s="5"/>
      <c r="M6" s="6"/>
      <c r="N6" s="5"/>
      <c r="O6" s="6"/>
      <c r="P6" s="6"/>
      <c r="Q6" s="6"/>
      <c r="R6" s="6"/>
      <c r="S6" s="6"/>
      <c r="T6" s="5"/>
      <c r="U6" s="6"/>
      <c r="V6" s="6"/>
      <c r="W6" s="6"/>
      <c r="X6" s="6"/>
      <c r="Y6" s="6"/>
      <c r="Z6" s="5"/>
      <c r="AA6" s="6"/>
    </row>
    <row r="7" spans="1:27" ht="21" x14ac:dyDescent="0.4">
      <c r="B7" s="88" t="s">
        <v>4</v>
      </c>
      <c r="C7" s="84"/>
      <c r="F7" s="5"/>
      <c r="G7" s="6"/>
      <c r="H7" s="5"/>
      <c r="I7" s="6"/>
      <c r="J7" s="5"/>
      <c r="K7" s="6"/>
      <c r="L7" s="5"/>
      <c r="M7" s="6"/>
      <c r="N7" s="5"/>
      <c r="O7" s="6"/>
      <c r="P7" s="6"/>
      <c r="Q7" s="6"/>
      <c r="R7" s="6"/>
      <c r="S7" s="6"/>
      <c r="T7" s="5"/>
      <c r="U7" s="6"/>
      <c r="V7" s="6"/>
      <c r="W7" s="6"/>
      <c r="X7" s="6"/>
      <c r="Y7" s="6"/>
      <c r="Z7" s="5"/>
      <c r="AA7" s="6"/>
    </row>
    <row r="8" spans="1:27" ht="12" customHeight="1" x14ac:dyDescent="0.4">
      <c r="A8" s="7"/>
      <c r="F8" s="5"/>
      <c r="G8" s="6"/>
      <c r="H8" s="5"/>
      <c r="I8" s="6"/>
      <c r="J8" s="5"/>
      <c r="K8" s="6"/>
      <c r="L8" s="5"/>
      <c r="M8" s="6"/>
      <c r="N8" s="5"/>
      <c r="O8" s="6"/>
      <c r="P8" s="6"/>
      <c r="Q8" s="6"/>
      <c r="R8" s="6"/>
      <c r="S8" s="6"/>
      <c r="T8" s="5"/>
      <c r="U8" s="6"/>
      <c r="V8" s="6"/>
      <c r="W8" s="6"/>
      <c r="X8" s="6"/>
      <c r="Y8" s="6"/>
      <c r="Z8" s="5"/>
      <c r="AA8" s="6"/>
    </row>
    <row r="9" spans="1:27" ht="21" x14ac:dyDescent="0.4">
      <c r="A9" s="8"/>
      <c r="B9" s="9" t="s">
        <v>35</v>
      </c>
      <c r="C9" s="214" t="s">
        <v>136</v>
      </c>
      <c r="D9" s="214"/>
      <c r="E9" s="214"/>
      <c r="F9" s="214"/>
      <c r="G9" s="214"/>
      <c r="H9" s="215"/>
      <c r="I9" s="6"/>
      <c r="J9" s="5"/>
      <c r="K9" s="6"/>
      <c r="L9" s="5"/>
      <c r="M9" s="6"/>
      <c r="N9" s="5"/>
      <c r="O9" s="6"/>
      <c r="P9" s="6"/>
      <c r="Q9" s="6"/>
      <c r="R9" s="6"/>
      <c r="S9" s="6"/>
      <c r="T9" s="5"/>
      <c r="U9" s="6"/>
      <c r="V9" s="6"/>
      <c r="W9" s="6"/>
      <c r="X9" s="6"/>
      <c r="Y9" s="6"/>
      <c r="Z9" s="5"/>
      <c r="AA9" s="6"/>
    </row>
    <row r="10" spans="1:27" ht="21" x14ac:dyDescent="0.4">
      <c r="A10" s="8"/>
      <c r="B10" s="110" t="s">
        <v>36</v>
      </c>
      <c r="C10" s="216" t="s">
        <v>137</v>
      </c>
      <c r="D10" s="216"/>
      <c r="E10" s="216"/>
      <c r="F10" s="216"/>
      <c r="G10" s="216"/>
      <c r="H10" s="217"/>
      <c r="I10" s="6"/>
      <c r="J10" s="5"/>
      <c r="K10" s="6"/>
      <c r="L10" s="5"/>
      <c r="M10" s="6"/>
      <c r="N10" s="5"/>
      <c r="O10" s="6"/>
      <c r="P10" s="6"/>
      <c r="Q10" s="6"/>
      <c r="R10" s="6"/>
      <c r="S10" s="6"/>
      <c r="T10" s="5"/>
      <c r="U10" s="6"/>
      <c r="V10" s="6"/>
      <c r="W10" s="6"/>
      <c r="X10" s="6"/>
      <c r="Y10" s="6"/>
      <c r="Z10" s="5"/>
      <c r="AA10" s="6"/>
    </row>
    <row r="11" spans="1:27" ht="21" x14ac:dyDescent="0.4">
      <c r="A11" s="8"/>
      <c r="B11" s="111" t="s">
        <v>37</v>
      </c>
      <c r="C11" s="216" t="s">
        <v>138</v>
      </c>
      <c r="D11" s="216"/>
      <c r="E11" s="216"/>
      <c r="F11" s="216"/>
      <c r="G11" s="216"/>
      <c r="H11" s="217"/>
      <c r="I11" s="6"/>
      <c r="J11" s="5"/>
      <c r="K11" s="6"/>
      <c r="L11" s="5"/>
      <c r="M11" s="6"/>
      <c r="N11" s="5"/>
      <c r="O11" s="6"/>
      <c r="P11" s="6"/>
      <c r="Q11" s="6"/>
      <c r="R11" s="6"/>
      <c r="S11" s="6"/>
      <c r="T11" s="5"/>
      <c r="U11" s="6"/>
      <c r="V11" s="6"/>
      <c r="W11" s="6"/>
      <c r="X11" s="6"/>
      <c r="Y11" s="6"/>
      <c r="Z11" s="5"/>
      <c r="AA11" s="6"/>
    </row>
    <row r="12" spans="1:27" ht="21.6" thickBot="1" x14ac:dyDescent="0.45">
      <c r="A12" s="8"/>
      <c r="B12" s="10" t="s">
        <v>38</v>
      </c>
      <c r="C12" s="218">
        <v>45405</v>
      </c>
      <c r="D12" s="219"/>
      <c r="E12" s="219"/>
      <c r="F12" s="219"/>
      <c r="G12" s="219"/>
      <c r="H12" s="220"/>
      <c r="I12" s="6"/>
      <c r="J12" s="5"/>
      <c r="K12" s="6"/>
      <c r="L12" s="5"/>
      <c r="M12" s="6"/>
      <c r="N12" s="5"/>
      <c r="O12" s="6"/>
      <c r="P12" s="6"/>
      <c r="Q12" s="6"/>
      <c r="R12" s="6"/>
      <c r="S12" s="6"/>
      <c r="T12" s="5"/>
      <c r="U12" s="6"/>
      <c r="V12" s="6"/>
      <c r="W12" s="6"/>
      <c r="X12" s="6"/>
      <c r="Y12" s="6"/>
      <c r="Z12" s="5"/>
      <c r="AA12" s="6"/>
    </row>
    <row r="13" spans="1:27" ht="21" x14ac:dyDescent="0.4">
      <c r="A13" s="8"/>
      <c r="B13" s="11"/>
      <c r="I13" s="6"/>
      <c r="J13" s="5"/>
      <c r="K13" s="6"/>
      <c r="L13" s="5"/>
      <c r="M13" s="6"/>
      <c r="N13" s="5"/>
      <c r="O13" s="6"/>
      <c r="P13" s="6"/>
      <c r="Q13" s="6"/>
      <c r="R13" s="6"/>
      <c r="S13" s="6"/>
      <c r="T13" s="5"/>
      <c r="U13" s="6"/>
      <c r="V13" s="6"/>
      <c r="W13" s="6"/>
      <c r="X13" s="6"/>
      <c r="Y13" s="6"/>
      <c r="Z13" s="5"/>
      <c r="AA13" s="6"/>
    </row>
    <row r="14" spans="1:27" ht="36" customHeight="1" x14ac:dyDescent="0.4">
      <c r="A14" s="8"/>
      <c r="B14" s="221" t="s">
        <v>39</v>
      </c>
      <c r="C14" s="222"/>
      <c r="D14" s="222"/>
      <c r="E14" s="222"/>
      <c r="F14" s="223">
        <f>SUM(D26+Z35+Z45+Z55)</f>
        <v>15899999.93</v>
      </c>
      <c r="G14" s="223"/>
      <c r="H14" s="224"/>
      <c r="I14" s="6"/>
      <c r="J14" s="5"/>
      <c r="K14" s="6"/>
      <c r="L14" s="5"/>
      <c r="M14" s="6"/>
      <c r="N14" s="5"/>
      <c r="O14" s="6"/>
      <c r="P14" s="6"/>
      <c r="Q14" s="6"/>
      <c r="R14" s="6"/>
      <c r="S14" s="6"/>
      <c r="T14" s="5"/>
      <c r="U14" s="6"/>
      <c r="V14" s="6"/>
      <c r="W14" s="6"/>
      <c r="X14" s="6"/>
      <c r="Y14" s="6"/>
      <c r="Z14" s="5"/>
      <c r="AA14" s="6"/>
    </row>
    <row r="15" spans="1:27" ht="21" x14ac:dyDescent="0.4">
      <c r="A15" s="8"/>
      <c r="B15" s="11"/>
      <c r="I15" s="6"/>
      <c r="J15" s="5"/>
      <c r="K15" s="6"/>
      <c r="L15" s="5"/>
      <c r="M15" s="6"/>
      <c r="N15" s="5"/>
      <c r="O15" s="6"/>
      <c r="P15" s="6"/>
      <c r="Q15" s="6"/>
      <c r="R15" s="6"/>
      <c r="S15" s="6"/>
      <c r="T15" s="5"/>
      <c r="U15" s="6"/>
      <c r="V15" s="6"/>
      <c r="W15" s="6"/>
      <c r="X15" s="6"/>
      <c r="Y15" s="6"/>
      <c r="Z15" s="5"/>
      <c r="AA15" s="6"/>
    </row>
    <row r="16" spans="1:27" ht="21" x14ac:dyDescent="0.4">
      <c r="A16" s="8"/>
      <c r="B16" s="80" t="s">
        <v>40</v>
      </c>
      <c r="I16" s="6"/>
      <c r="J16" s="5"/>
      <c r="K16" s="6"/>
      <c r="L16" s="5"/>
      <c r="M16" s="6"/>
      <c r="N16" s="5"/>
      <c r="O16" s="6"/>
      <c r="P16" s="6"/>
      <c r="Q16" s="6"/>
      <c r="R16" s="6"/>
      <c r="S16" s="6"/>
      <c r="T16" s="5"/>
      <c r="U16" s="6"/>
      <c r="V16" s="6"/>
      <c r="W16" s="6"/>
      <c r="X16" s="6"/>
      <c r="Y16" s="6"/>
      <c r="Z16" s="5"/>
      <c r="AA16" s="6"/>
    </row>
    <row r="17" spans="1:29" x14ac:dyDescent="0.25">
      <c r="B17" s="4" t="s">
        <v>41</v>
      </c>
      <c r="H17" s="12"/>
      <c r="J17" s="12"/>
      <c r="L17" s="12"/>
      <c r="N17" s="12"/>
      <c r="P17" s="12"/>
      <c r="R17" s="12"/>
      <c r="T17" s="12"/>
      <c r="V17" s="12"/>
      <c r="X17" s="12"/>
      <c r="Z17" s="13"/>
    </row>
    <row r="18" spans="1:29" x14ac:dyDescent="0.25">
      <c r="B18" s="203" t="s">
        <v>42</v>
      </c>
      <c r="C18" s="204"/>
      <c r="D18" s="205"/>
      <c r="H18" s="12"/>
      <c r="J18" s="12"/>
      <c r="L18" s="12"/>
      <c r="N18" s="12"/>
      <c r="P18" s="12"/>
      <c r="R18" s="12"/>
      <c r="T18" s="12"/>
      <c r="V18" s="12"/>
      <c r="X18" s="12"/>
      <c r="Z18" s="13"/>
    </row>
    <row r="19" spans="1:29" x14ac:dyDescent="0.25">
      <c r="B19" s="117"/>
      <c r="C19" s="114" t="s">
        <v>43</v>
      </c>
      <c r="D19" s="115" t="s">
        <v>44</v>
      </c>
    </row>
    <row r="20" spans="1:29" x14ac:dyDescent="0.25">
      <c r="B20" s="118" t="s">
        <v>45</v>
      </c>
      <c r="C20" s="130">
        <v>446519.33</v>
      </c>
      <c r="D20" s="113">
        <f t="shared" ref="D20:D25" si="0">+C20*$C$98</f>
        <v>446519.33</v>
      </c>
    </row>
    <row r="21" spans="1:29" x14ac:dyDescent="0.25">
      <c r="B21" s="118" t="s">
        <v>46</v>
      </c>
      <c r="C21" s="130">
        <v>894526.27</v>
      </c>
      <c r="D21" s="113">
        <f t="shared" si="0"/>
        <v>894526.27</v>
      </c>
    </row>
    <row r="22" spans="1:29" x14ac:dyDescent="0.25">
      <c r="B22" s="118" t="s">
        <v>47</v>
      </c>
      <c r="C22" s="130">
        <v>112462.39999999999</v>
      </c>
      <c r="D22" s="113">
        <f t="shared" si="0"/>
        <v>112462.39999999999</v>
      </c>
    </row>
    <row r="23" spans="1:29" x14ac:dyDescent="0.25">
      <c r="B23" s="118" t="s">
        <v>48</v>
      </c>
      <c r="C23" s="130">
        <v>168128.7</v>
      </c>
      <c r="D23" s="113">
        <f t="shared" si="0"/>
        <v>168128.7</v>
      </c>
    </row>
    <row r="24" spans="1:29" x14ac:dyDescent="0.25">
      <c r="B24" s="118" t="s">
        <v>49</v>
      </c>
      <c r="C24" s="130">
        <v>88363.31</v>
      </c>
      <c r="D24" s="113">
        <f t="shared" si="0"/>
        <v>88363.31</v>
      </c>
    </row>
    <row r="25" spans="1:29" x14ac:dyDescent="0.25">
      <c r="B25" s="119" t="s">
        <v>50</v>
      </c>
      <c r="C25" s="131">
        <v>190000</v>
      </c>
      <c r="D25" s="116">
        <f t="shared" si="0"/>
        <v>190000</v>
      </c>
    </row>
    <row r="26" spans="1:29" ht="15" customHeight="1" x14ac:dyDescent="0.25">
      <c r="B26" s="209" t="s">
        <v>51</v>
      </c>
      <c r="C26" s="210"/>
      <c r="D26" s="120">
        <f>SUM(D20:D25)</f>
        <v>1900000.01</v>
      </c>
    </row>
    <row r="27" spans="1:29" ht="21" x14ac:dyDescent="0.4">
      <c r="A27" s="8"/>
      <c r="B27" s="11"/>
      <c r="I27" s="6"/>
      <c r="J27" s="5"/>
      <c r="K27" s="6"/>
      <c r="L27" s="5"/>
      <c r="M27" s="6"/>
      <c r="N27" s="5"/>
      <c r="O27" s="6"/>
      <c r="P27" s="6"/>
      <c r="Q27" s="6"/>
      <c r="R27" s="6"/>
      <c r="S27" s="6"/>
      <c r="T27" s="5"/>
      <c r="U27" s="6"/>
      <c r="V27" s="6"/>
      <c r="W27" s="6"/>
      <c r="X27" s="6"/>
      <c r="Y27" s="6"/>
      <c r="Z27" s="5"/>
      <c r="AA27" s="6"/>
    </row>
    <row r="28" spans="1:29" ht="21" x14ac:dyDescent="0.4">
      <c r="A28" s="8"/>
      <c r="B28" s="80" t="s">
        <v>52</v>
      </c>
      <c r="I28" s="6"/>
      <c r="J28" s="5"/>
      <c r="K28" s="6"/>
      <c r="L28" s="5"/>
      <c r="M28" s="6"/>
      <c r="N28" s="5"/>
      <c r="O28" s="6"/>
      <c r="P28" s="6"/>
      <c r="Q28" s="6"/>
      <c r="R28" s="6"/>
      <c r="S28" s="6"/>
      <c r="T28" s="5"/>
      <c r="U28" s="6"/>
      <c r="V28" s="6"/>
      <c r="W28" s="6"/>
      <c r="X28" s="6"/>
      <c r="Y28" s="6"/>
      <c r="Z28" s="5"/>
      <c r="AA28" s="6"/>
    </row>
    <row r="29" spans="1:29" ht="42" customHeight="1" x14ac:dyDescent="0.25">
      <c r="B29" s="195" t="s">
        <v>53</v>
      </c>
      <c r="C29" s="196"/>
      <c r="D29" s="196"/>
      <c r="E29" s="197"/>
      <c r="F29" s="201" t="s">
        <v>54</v>
      </c>
      <c r="G29" s="202"/>
      <c r="H29" s="151" t="s">
        <v>55</v>
      </c>
      <c r="I29" s="152"/>
      <c r="J29" s="151" t="s">
        <v>56</v>
      </c>
      <c r="K29" s="152"/>
      <c r="L29" s="151" t="s">
        <v>57</v>
      </c>
      <c r="M29" s="152"/>
      <c r="N29" s="151" t="s">
        <v>58</v>
      </c>
      <c r="O29" s="152"/>
      <c r="P29" s="151" t="s">
        <v>59</v>
      </c>
      <c r="Q29" s="152"/>
      <c r="R29" s="151" t="s">
        <v>60</v>
      </c>
      <c r="S29" s="152"/>
      <c r="T29" s="151" t="s">
        <v>61</v>
      </c>
      <c r="U29" s="152"/>
      <c r="V29" s="151" t="s">
        <v>62</v>
      </c>
      <c r="W29" s="174"/>
      <c r="X29" s="162" t="s">
        <v>63</v>
      </c>
      <c r="Y29" s="163"/>
      <c r="Z29" s="164" t="s">
        <v>64</v>
      </c>
      <c r="AA29" s="165"/>
      <c r="AB29" s="168" t="s">
        <v>65</v>
      </c>
      <c r="AC29" s="165"/>
    </row>
    <row r="30" spans="1:29" ht="27.75" customHeight="1" x14ac:dyDescent="0.25">
      <c r="B30" s="198"/>
      <c r="C30" s="199"/>
      <c r="D30" s="199"/>
      <c r="E30" s="200"/>
      <c r="F30" s="14" t="s">
        <v>66</v>
      </c>
      <c r="G30" s="15" t="s">
        <v>67</v>
      </c>
      <c r="H30" s="14" t="s">
        <v>66</v>
      </c>
      <c r="I30" s="15" t="s">
        <v>67</v>
      </c>
      <c r="J30" s="14" t="s">
        <v>66</v>
      </c>
      <c r="K30" s="15" t="s">
        <v>67</v>
      </c>
      <c r="L30" s="14" t="s">
        <v>66</v>
      </c>
      <c r="M30" s="15" t="s">
        <v>67</v>
      </c>
      <c r="N30" s="14" t="s">
        <v>66</v>
      </c>
      <c r="O30" s="15" t="s">
        <v>67</v>
      </c>
      <c r="P30" s="14" t="s">
        <v>66</v>
      </c>
      <c r="Q30" s="15" t="s">
        <v>67</v>
      </c>
      <c r="R30" s="14" t="s">
        <v>66</v>
      </c>
      <c r="S30" s="15" t="s">
        <v>67</v>
      </c>
      <c r="T30" s="14" t="s">
        <v>66</v>
      </c>
      <c r="U30" s="15" t="s">
        <v>67</v>
      </c>
      <c r="V30" s="14" t="s">
        <v>66</v>
      </c>
      <c r="W30" s="15" t="s">
        <v>67</v>
      </c>
      <c r="X30" s="86" t="s">
        <v>66</v>
      </c>
      <c r="Y30" s="87" t="s">
        <v>67</v>
      </c>
      <c r="Z30" s="166"/>
      <c r="AA30" s="167"/>
      <c r="AB30" s="169"/>
      <c r="AC30" s="170"/>
    </row>
    <row r="31" spans="1:29" ht="25.5" customHeight="1" x14ac:dyDescent="0.25">
      <c r="B31" s="171" t="s">
        <v>68</v>
      </c>
      <c r="C31" s="172"/>
      <c r="D31" s="172"/>
      <c r="E31" s="173"/>
      <c r="F31" s="16"/>
      <c r="G31" s="17"/>
      <c r="H31" s="18"/>
      <c r="I31" s="19"/>
      <c r="J31" s="18"/>
      <c r="K31" s="19"/>
      <c r="L31" s="18"/>
      <c r="M31" s="19"/>
      <c r="N31" s="18"/>
      <c r="O31" s="20"/>
      <c r="P31" s="21"/>
      <c r="Q31" s="22"/>
      <c r="R31" s="20"/>
      <c r="S31" s="20"/>
      <c r="T31" s="18"/>
      <c r="U31" s="19"/>
      <c r="V31" s="20"/>
      <c r="W31" s="20"/>
      <c r="X31" s="21"/>
      <c r="Y31" s="22"/>
      <c r="Z31" s="27"/>
      <c r="AA31" s="24"/>
      <c r="AB31" s="81"/>
      <c r="AC31" s="82"/>
    </row>
    <row r="32" spans="1:29" ht="75.75" customHeight="1" x14ac:dyDescent="0.25">
      <c r="B32" s="211" t="s">
        <v>69</v>
      </c>
      <c r="C32" s="212"/>
      <c r="D32" s="212"/>
      <c r="E32" s="213"/>
      <c r="F32" s="16"/>
      <c r="G32" s="17"/>
      <c r="H32" s="16"/>
      <c r="I32" s="17"/>
      <c r="J32" s="16"/>
      <c r="K32" s="17"/>
      <c r="L32" s="16"/>
      <c r="M32" s="17"/>
      <c r="N32" s="16"/>
      <c r="O32" s="24"/>
      <c r="P32" s="25"/>
      <c r="Q32" s="26"/>
      <c r="R32" s="24"/>
      <c r="S32" s="24"/>
      <c r="T32" s="16"/>
      <c r="U32" s="17"/>
      <c r="V32" s="24"/>
      <c r="W32" s="24"/>
      <c r="X32" s="25"/>
      <c r="Y32" s="26"/>
      <c r="Z32" s="27"/>
      <c r="AA32" s="24"/>
      <c r="AB32" s="81"/>
      <c r="AC32" s="82"/>
    </row>
    <row r="33" spans="1:29" ht="19.5" customHeight="1" x14ac:dyDescent="0.25">
      <c r="B33" s="189" t="s">
        <v>70</v>
      </c>
      <c r="C33" s="190"/>
      <c r="D33" s="190"/>
      <c r="E33" s="191"/>
      <c r="F33" s="28">
        <v>31240.57</v>
      </c>
      <c r="G33" s="29">
        <f>F33*C98</f>
        <v>31240.57</v>
      </c>
      <c r="H33" s="28">
        <v>32021.58</v>
      </c>
      <c r="I33" s="29">
        <f>H33*C98</f>
        <v>32021.58</v>
      </c>
      <c r="J33" s="28">
        <v>32822.120000000003</v>
      </c>
      <c r="K33" s="29">
        <f>J33*C98</f>
        <v>32822.120000000003</v>
      </c>
      <c r="L33" s="28">
        <v>33642.67</v>
      </c>
      <c r="M33" s="29">
        <f>L33*C98</f>
        <v>33642.67</v>
      </c>
      <c r="N33" s="28">
        <v>34483.74</v>
      </c>
      <c r="O33" s="30">
        <f>N33*C98</f>
        <v>34483.74</v>
      </c>
      <c r="P33" s="31">
        <v>35345.83</v>
      </c>
      <c r="Q33" s="32">
        <f>P33*C98</f>
        <v>35345.83</v>
      </c>
      <c r="R33" s="33">
        <v>36229.480000000003</v>
      </c>
      <c r="S33" s="30">
        <f>R33*C98</f>
        <v>36229.480000000003</v>
      </c>
      <c r="T33" s="28">
        <v>37135.22</v>
      </c>
      <c r="U33" s="29">
        <f>T33*C98</f>
        <v>37135.22</v>
      </c>
      <c r="V33" s="28">
        <v>38063.599999999999</v>
      </c>
      <c r="W33" s="30">
        <f>V33*C98</f>
        <v>38063.599999999999</v>
      </c>
      <c r="X33" s="31">
        <v>39015.19</v>
      </c>
      <c r="Y33" s="32">
        <f>X33*C98</f>
        <v>39015.19</v>
      </c>
      <c r="Z33" s="34"/>
      <c r="AA33" s="24"/>
      <c r="AB33" s="81"/>
      <c r="AC33" s="82"/>
    </row>
    <row r="34" spans="1:29" x14ac:dyDescent="0.25">
      <c r="B34" s="192"/>
      <c r="C34" s="193"/>
      <c r="D34" s="193"/>
      <c r="E34" s="194"/>
      <c r="F34" s="35">
        <v>12</v>
      </c>
      <c r="G34" s="36" t="s">
        <v>71</v>
      </c>
      <c r="H34" s="35">
        <v>12</v>
      </c>
      <c r="I34" s="36" t="s">
        <v>71</v>
      </c>
      <c r="J34" s="35">
        <v>12</v>
      </c>
      <c r="K34" s="36" t="s">
        <v>71</v>
      </c>
      <c r="L34" s="35">
        <v>12</v>
      </c>
      <c r="M34" s="36" t="s">
        <v>71</v>
      </c>
      <c r="N34" s="35">
        <v>12</v>
      </c>
      <c r="O34" s="37" t="s">
        <v>71</v>
      </c>
      <c r="P34" s="38">
        <v>12</v>
      </c>
      <c r="Q34" s="39" t="s">
        <v>71</v>
      </c>
      <c r="R34" s="40">
        <v>12</v>
      </c>
      <c r="S34" s="37" t="s">
        <v>71</v>
      </c>
      <c r="T34" s="35">
        <v>12</v>
      </c>
      <c r="U34" s="37" t="s">
        <v>71</v>
      </c>
      <c r="V34" s="35">
        <v>12</v>
      </c>
      <c r="W34" s="37" t="s">
        <v>71</v>
      </c>
      <c r="X34" s="38">
        <v>12</v>
      </c>
      <c r="Y34" s="39" t="s">
        <v>71</v>
      </c>
      <c r="Z34" s="40"/>
      <c r="AA34" s="37"/>
      <c r="AB34" s="81"/>
      <c r="AC34" s="82"/>
    </row>
    <row r="35" spans="1:29" ht="25.5" customHeight="1" x14ac:dyDescent="0.25">
      <c r="B35" s="206" t="s">
        <v>72</v>
      </c>
      <c r="C35" s="207"/>
      <c r="D35" s="207"/>
      <c r="E35" s="208"/>
      <c r="F35" s="41">
        <f>G33*F34</f>
        <v>374886.83999999997</v>
      </c>
      <c r="G35" s="42"/>
      <c r="H35" s="41">
        <f>I33*H34</f>
        <v>384258.96</v>
      </c>
      <c r="I35" s="42"/>
      <c r="J35" s="41">
        <f>K33*J34</f>
        <v>393865.44000000006</v>
      </c>
      <c r="K35" s="42"/>
      <c r="L35" s="41">
        <f>M33*L34</f>
        <v>403712.04</v>
      </c>
      <c r="M35" s="42"/>
      <c r="N35" s="153">
        <f>O33*N34</f>
        <v>413804.88</v>
      </c>
      <c r="O35" s="159"/>
      <c r="P35" s="160">
        <f>Q33*P34</f>
        <v>424149.96</v>
      </c>
      <c r="Q35" s="161"/>
      <c r="R35" s="153">
        <f>S33*R34</f>
        <v>434753.76</v>
      </c>
      <c r="S35" s="159"/>
      <c r="T35" s="153">
        <f>U33*T34</f>
        <v>445622.64</v>
      </c>
      <c r="U35" s="159"/>
      <c r="V35" s="153">
        <f>W33*V34</f>
        <v>456763.19999999995</v>
      </c>
      <c r="W35" s="159"/>
      <c r="X35" s="160">
        <f>Y33*X34</f>
        <v>468182.28</v>
      </c>
      <c r="Y35" s="161"/>
      <c r="Z35" s="153">
        <f>SUM(F35:X35)</f>
        <v>4200000</v>
      </c>
      <c r="AA35" s="154"/>
      <c r="AB35" s="155">
        <f>Z35/10</f>
        <v>420000</v>
      </c>
      <c r="AC35" s="156"/>
    </row>
    <row r="36" spans="1:29" ht="15" customHeight="1" x14ac:dyDescent="0.25">
      <c r="B36" s="121"/>
      <c r="C36" s="122"/>
      <c r="D36" s="122"/>
      <c r="E36" s="122"/>
      <c r="F36" s="122"/>
      <c r="G36" s="122"/>
      <c r="H36" s="122"/>
      <c r="I36" s="122"/>
      <c r="J36" s="122"/>
      <c r="K36" s="123"/>
      <c r="L36" s="124"/>
      <c r="M36" s="125"/>
      <c r="N36" s="124"/>
      <c r="O36" s="126"/>
      <c r="P36" s="125"/>
      <c r="Q36" s="125"/>
      <c r="R36" s="125"/>
      <c r="S36" s="125"/>
      <c r="T36" s="124"/>
      <c r="U36" s="126"/>
      <c r="V36" s="125"/>
      <c r="W36" s="125"/>
      <c r="X36" s="125"/>
      <c r="Y36" s="125"/>
      <c r="Z36" s="124"/>
      <c r="AA36" s="126"/>
      <c r="AB36" s="157"/>
      <c r="AC36" s="158"/>
    </row>
    <row r="37" spans="1:29" ht="21" x14ac:dyDescent="0.4">
      <c r="A37" s="8"/>
      <c r="B37" s="11"/>
      <c r="I37" s="6"/>
      <c r="J37" s="5"/>
      <c r="K37" s="6"/>
      <c r="L37" s="5"/>
      <c r="M37" s="6"/>
      <c r="N37" s="5"/>
      <c r="O37" s="6"/>
      <c r="P37" s="6"/>
      <c r="Q37" s="6"/>
      <c r="R37" s="6"/>
      <c r="S37" s="6"/>
      <c r="T37" s="5"/>
      <c r="U37" s="6"/>
      <c r="V37" s="6"/>
      <c r="W37" s="6"/>
      <c r="X37" s="6"/>
      <c r="Y37" s="6"/>
      <c r="Z37" s="5"/>
      <c r="AA37" s="6"/>
    </row>
    <row r="38" spans="1:29" ht="21" x14ac:dyDescent="0.4">
      <c r="A38" s="8"/>
      <c r="B38" s="80" t="s">
        <v>73</v>
      </c>
      <c r="I38" s="6"/>
      <c r="J38" s="5"/>
      <c r="K38" s="6"/>
      <c r="L38" s="5"/>
      <c r="M38" s="6"/>
      <c r="N38" s="5"/>
      <c r="O38" s="6"/>
      <c r="P38" s="6"/>
      <c r="Q38" s="6"/>
      <c r="R38" s="6"/>
      <c r="S38" s="6"/>
      <c r="T38" s="5"/>
      <c r="U38" s="6"/>
      <c r="V38" s="6"/>
      <c r="W38" s="6"/>
      <c r="X38" s="6"/>
      <c r="Y38" s="6"/>
      <c r="Z38" s="5"/>
      <c r="AA38" s="6"/>
    </row>
    <row r="39" spans="1:29" ht="42" customHeight="1" x14ac:dyDescent="0.25">
      <c r="B39" s="195" t="s">
        <v>74</v>
      </c>
      <c r="C39" s="196"/>
      <c r="D39" s="196"/>
      <c r="E39" s="197"/>
      <c r="F39" s="201" t="s">
        <v>54</v>
      </c>
      <c r="G39" s="202"/>
      <c r="H39" s="151" t="s">
        <v>75</v>
      </c>
      <c r="I39" s="152"/>
      <c r="J39" s="151" t="s">
        <v>76</v>
      </c>
      <c r="K39" s="152"/>
      <c r="L39" s="151" t="s">
        <v>77</v>
      </c>
      <c r="M39" s="152"/>
      <c r="N39" s="151" t="s">
        <v>78</v>
      </c>
      <c r="O39" s="152"/>
      <c r="P39" s="151" t="s">
        <v>79</v>
      </c>
      <c r="Q39" s="152"/>
      <c r="R39" s="151" t="s">
        <v>80</v>
      </c>
      <c r="S39" s="152"/>
      <c r="T39" s="151" t="s">
        <v>81</v>
      </c>
      <c r="U39" s="152"/>
      <c r="V39" s="151" t="s">
        <v>82</v>
      </c>
      <c r="W39" s="174"/>
      <c r="X39" s="162" t="s">
        <v>83</v>
      </c>
      <c r="Y39" s="163"/>
      <c r="Z39" s="168" t="s">
        <v>84</v>
      </c>
      <c r="AA39" s="165"/>
      <c r="AB39" s="168" t="s">
        <v>85</v>
      </c>
      <c r="AC39" s="165"/>
    </row>
    <row r="40" spans="1:29" ht="27.75" customHeight="1" x14ac:dyDescent="0.25">
      <c r="B40" s="198"/>
      <c r="C40" s="199"/>
      <c r="D40" s="199"/>
      <c r="E40" s="200"/>
      <c r="F40" s="14" t="s">
        <v>66</v>
      </c>
      <c r="G40" s="15" t="s">
        <v>67</v>
      </c>
      <c r="H40" s="14" t="s">
        <v>66</v>
      </c>
      <c r="I40" s="15" t="s">
        <v>67</v>
      </c>
      <c r="J40" s="14" t="s">
        <v>66</v>
      </c>
      <c r="K40" s="15" t="s">
        <v>67</v>
      </c>
      <c r="L40" s="14" t="s">
        <v>66</v>
      </c>
      <c r="M40" s="15" t="s">
        <v>67</v>
      </c>
      <c r="N40" s="14" t="s">
        <v>66</v>
      </c>
      <c r="O40" s="15" t="s">
        <v>67</v>
      </c>
      <c r="P40" s="14" t="s">
        <v>66</v>
      </c>
      <c r="Q40" s="15" t="s">
        <v>67</v>
      </c>
      <c r="R40" s="14" t="s">
        <v>66</v>
      </c>
      <c r="S40" s="15" t="s">
        <v>67</v>
      </c>
      <c r="T40" s="14" t="s">
        <v>66</v>
      </c>
      <c r="U40" s="15" t="s">
        <v>67</v>
      </c>
      <c r="V40" s="14" t="s">
        <v>66</v>
      </c>
      <c r="W40" s="15" t="s">
        <v>67</v>
      </c>
      <c r="X40" s="86" t="s">
        <v>66</v>
      </c>
      <c r="Y40" s="87" t="s">
        <v>67</v>
      </c>
      <c r="Z40" s="166"/>
      <c r="AA40" s="167"/>
      <c r="AB40" s="169"/>
      <c r="AC40" s="170"/>
    </row>
    <row r="41" spans="1:29" ht="25.5" customHeight="1" x14ac:dyDescent="0.25">
      <c r="B41" s="171" t="s">
        <v>86</v>
      </c>
      <c r="C41" s="172"/>
      <c r="D41" s="172"/>
      <c r="E41" s="173"/>
      <c r="F41" s="16"/>
      <c r="G41" s="17"/>
      <c r="H41" s="18"/>
      <c r="I41" s="19"/>
      <c r="J41" s="18"/>
      <c r="K41" s="19"/>
      <c r="L41" s="18"/>
      <c r="M41" s="19"/>
      <c r="N41" s="18"/>
      <c r="O41" s="20"/>
      <c r="P41" s="21"/>
      <c r="Q41" s="22"/>
      <c r="R41" s="20"/>
      <c r="S41" s="20"/>
      <c r="T41" s="18"/>
      <c r="U41" s="19"/>
      <c r="V41" s="20"/>
      <c r="W41" s="20"/>
      <c r="X41" s="21"/>
      <c r="Y41" s="22"/>
      <c r="Z41" s="27"/>
      <c r="AA41" s="24"/>
      <c r="AB41" s="81"/>
      <c r="AC41" s="82"/>
    </row>
    <row r="42" spans="1:29" ht="75.75" customHeight="1" x14ac:dyDescent="0.25">
      <c r="B42" s="211" t="s">
        <v>87</v>
      </c>
      <c r="C42" s="212"/>
      <c r="D42" s="212"/>
      <c r="E42" s="213"/>
      <c r="F42" s="16"/>
      <c r="G42" s="17"/>
      <c r="H42" s="16"/>
      <c r="I42" s="17"/>
      <c r="J42" s="16"/>
      <c r="K42" s="17"/>
      <c r="L42" s="16"/>
      <c r="M42" s="17"/>
      <c r="N42" s="16"/>
      <c r="O42" s="24"/>
      <c r="P42" s="25"/>
      <c r="Q42" s="26"/>
      <c r="R42" s="24"/>
      <c r="S42" s="24"/>
      <c r="T42" s="16"/>
      <c r="U42" s="17"/>
      <c r="V42" s="24"/>
      <c r="W42" s="24"/>
      <c r="X42" s="25"/>
      <c r="Y42" s="26"/>
      <c r="Z42" s="27"/>
      <c r="AA42" s="24"/>
      <c r="AB42" s="81"/>
      <c r="AC42" s="82"/>
    </row>
    <row r="43" spans="1:29" ht="19.5" customHeight="1" x14ac:dyDescent="0.25">
      <c r="B43" s="189" t="s">
        <v>70</v>
      </c>
      <c r="C43" s="190"/>
      <c r="D43" s="190"/>
      <c r="E43" s="191"/>
      <c r="F43" s="28">
        <v>31240.57</v>
      </c>
      <c r="G43" s="29">
        <f>F43*C98</f>
        <v>31240.57</v>
      </c>
      <c r="H43" s="28">
        <v>32021.58</v>
      </c>
      <c r="I43" s="29">
        <f>H43*C98</f>
        <v>32021.58</v>
      </c>
      <c r="J43" s="28">
        <v>32822.120000000003</v>
      </c>
      <c r="K43" s="29">
        <f>J43*C98</f>
        <v>32822.120000000003</v>
      </c>
      <c r="L43" s="28">
        <v>33642.67</v>
      </c>
      <c r="M43" s="29">
        <f>L43*C98</f>
        <v>33642.67</v>
      </c>
      <c r="N43" s="28">
        <v>34483.74</v>
      </c>
      <c r="O43" s="30">
        <f>N43*C98</f>
        <v>34483.74</v>
      </c>
      <c r="P43" s="31">
        <v>35345.83</v>
      </c>
      <c r="Q43" s="32">
        <f>P43*C98</f>
        <v>35345.83</v>
      </c>
      <c r="R43" s="33">
        <v>36229.480000000003</v>
      </c>
      <c r="S43" s="30">
        <f>R43*C98</f>
        <v>36229.480000000003</v>
      </c>
      <c r="T43" s="28">
        <v>37135.22</v>
      </c>
      <c r="U43" s="29">
        <f>T43*C98</f>
        <v>37135.22</v>
      </c>
      <c r="V43" s="28">
        <v>38063.599999999999</v>
      </c>
      <c r="W43" s="30">
        <f>V43*C98</f>
        <v>38063.599999999999</v>
      </c>
      <c r="X43" s="31">
        <v>39015.19</v>
      </c>
      <c r="Y43" s="32">
        <f>X43*C98</f>
        <v>39015.19</v>
      </c>
      <c r="Z43" s="34"/>
      <c r="AA43" s="24"/>
      <c r="AB43" s="81"/>
      <c r="AC43" s="82"/>
    </row>
    <row r="44" spans="1:29" x14ac:dyDescent="0.25">
      <c r="B44" s="192"/>
      <c r="C44" s="193"/>
      <c r="D44" s="193"/>
      <c r="E44" s="194"/>
      <c r="F44" s="35">
        <v>12</v>
      </c>
      <c r="G44" s="36" t="s">
        <v>71</v>
      </c>
      <c r="H44" s="35">
        <v>12</v>
      </c>
      <c r="I44" s="36" t="s">
        <v>71</v>
      </c>
      <c r="J44" s="35">
        <v>12</v>
      </c>
      <c r="K44" s="36" t="s">
        <v>71</v>
      </c>
      <c r="L44" s="35">
        <v>12</v>
      </c>
      <c r="M44" s="36" t="s">
        <v>71</v>
      </c>
      <c r="N44" s="35">
        <v>12</v>
      </c>
      <c r="O44" s="37" t="s">
        <v>71</v>
      </c>
      <c r="P44" s="38">
        <v>12</v>
      </c>
      <c r="Q44" s="39" t="s">
        <v>71</v>
      </c>
      <c r="R44" s="40">
        <v>12</v>
      </c>
      <c r="S44" s="37" t="s">
        <v>71</v>
      </c>
      <c r="T44" s="35">
        <v>12</v>
      </c>
      <c r="U44" s="37" t="s">
        <v>71</v>
      </c>
      <c r="V44" s="35">
        <v>12</v>
      </c>
      <c r="W44" s="37" t="s">
        <v>71</v>
      </c>
      <c r="X44" s="38">
        <v>12</v>
      </c>
      <c r="Y44" s="39" t="s">
        <v>71</v>
      </c>
      <c r="Z44" s="40"/>
      <c r="AA44" s="37"/>
      <c r="AB44" s="81"/>
      <c r="AC44" s="82"/>
    </row>
    <row r="45" spans="1:29" ht="25.5" customHeight="1" x14ac:dyDescent="0.25">
      <c r="B45" s="206" t="s">
        <v>72</v>
      </c>
      <c r="C45" s="207"/>
      <c r="D45" s="207"/>
      <c r="E45" s="208"/>
      <c r="F45" s="41">
        <f>G43*F44</f>
        <v>374886.83999999997</v>
      </c>
      <c r="G45" s="42"/>
      <c r="H45" s="41">
        <f>I43*H44</f>
        <v>384258.96</v>
      </c>
      <c r="I45" s="42"/>
      <c r="J45" s="41">
        <f>K43*J44</f>
        <v>393865.44000000006</v>
      </c>
      <c r="K45" s="42"/>
      <c r="L45" s="41">
        <f>M43*L44</f>
        <v>403712.04</v>
      </c>
      <c r="M45" s="42"/>
      <c r="N45" s="153">
        <f>O43*N44</f>
        <v>413804.88</v>
      </c>
      <c r="O45" s="159"/>
      <c r="P45" s="160">
        <f>Q43*P44</f>
        <v>424149.96</v>
      </c>
      <c r="Q45" s="161"/>
      <c r="R45" s="153">
        <f>S43*R44</f>
        <v>434753.76</v>
      </c>
      <c r="S45" s="159"/>
      <c r="T45" s="153">
        <f>U43*T44</f>
        <v>445622.64</v>
      </c>
      <c r="U45" s="159"/>
      <c r="V45" s="153">
        <f>W43*V44</f>
        <v>456763.19999999995</v>
      </c>
      <c r="W45" s="159"/>
      <c r="X45" s="160">
        <f>Y43*X44</f>
        <v>468182.28</v>
      </c>
      <c r="Y45" s="161"/>
      <c r="Z45" s="153">
        <f>SUM(F45:X45)</f>
        <v>4200000</v>
      </c>
      <c r="AA45" s="154"/>
      <c r="AB45" s="155">
        <f>Z45/10</f>
        <v>420000</v>
      </c>
      <c r="AC45" s="156"/>
    </row>
    <row r="46" spans="1:29" ht="15" customHeight="1" x14ac:dyDescent="0.25">
      <c r="B46" s="121"/>
      <c r="C46" s="122"/>
      <c r="D46" s="122"/>
      <c r="E46" s="122"/>
      <c r="F46" s="122"/>
      <c r="G46" s="122"/>
      <c r="H46" s="122"/>
      <c r="I46" s="122"/>
      <c r="J46" s="122"/>
      <c r="K46" s="123"/>
      <c r="L46" s="124"/>
      <c r="M46" s="125"/>
      <c r="N46" s="124"/>
      <c r="O46" s="126"/>
      <c r="P46" s="125"/>
      <c r="Q46" s="125"/>
      <c r="R46" s="125"/>
      <c r="S46" s="125"/>
      <c r="T46" s="124"/>
      <c r="U46" s="126"/>
      <c r="V46" s="125"/>
      <c r="W46" s="125"/>
      <c r="X46" s="125"/>
      <c r="Y46" s="125"/>
      <c r="Z46" s="124"/>
      <c r="AA46" s="126"/>
      <c r="AB46" s="157"/>
      <c r="AC46" s="158"/>
    </row>
    <row r="47" spans="1:29" ht="15.6" x14ac:dyDescent="0.25">
      <c r="B47" s="80"/>
    </row>
    <row r="48" spans="1:29" ht="15.6" x14ac:dyDescent="0.25">
      <c r="B48" s="80" t="s">
        <v>88</v>
      </c>
    </row>
    <row r="49" spans="2:29" ht="36" customHeight="1" x14ac:dyDescent="0.25">
      <c r="B49" s="195" t="s">
        <v>89</v>
      </c>
      <c r="C49" s="196"/>
      <c r="D49" s="196"/>
      <c r="E49" s="197"/>
      <c r="F49" s="201" t="s">
        <v>54</v>
      </c>
      <c r="G49" s="202"/>
      <c r="H49" s="151" t="s">
        <v>75</v>
      </c>
      <c r="I49" s="152"/>
      <c r="J49" s="151" t="s">
        <v>76</v>
      </c>
      <c r="K49" s="152"/>
      <c r="L49" s="151" t="s">
        <v>77</v>
      </c>
      <c r="M49" s="152"/>
      <c r="N49" s="151" t="s">
        <v>78</v>
      </c>
      <c r="O49" s="152"/>
      <c r="P49" s="151" t="s">
        <v>79</v>
      </c>
      <c r="Q49" s="152"/>
      <c r="R49" s="151" t="s">
        <v>80</v>
      </c>
      <c r="S49" s="152"/>
      <c r="T49" s="151" t="s">
        <v>81</v>
      </c>
      <c r="U49" s="152"/>
      <c r="V49" s="151" t="s">
        <v>82</v>
      </c>
      <c r="W49" s="152"/>
      <c r="X49" s="151" t="s">
        <v>83</v>
      </c>
      <c r="Y49" s="152"/>
      <c r="Z49" s="174" t="s">
        <v>90</v>
      </c>
      <c r="AA49" s="174"/>
      <c r="AB49" s="164" t="s">
        <v>91</v>
      </c>
      <c r="AC49" s="165"/>
    </row>
    <row r="50" spans="2:29" ht="27.75" customHeight="1" x14ac:dyDescent="0.25">
      <c r="B50" s="198"/>
      <c r="C50" s="199"/>
      <c r="D50" s="199"/>
      <c r="E50" s="200"/>
      <c r="F50" s="14" t="s">
        <v>66</v>
      </c>
      <c r="G50" s="15" t="s">
        <v>67</v>
      </c>
      <c r="H50" s="14" t="s">
        <v>66</v>
      </c>
      <c r="I50" s="15" t="s">
        <v>67</v>
      </c>
      <c r="J50" s="14" t="s">
        <v>66</v>
      </c>
      <c r="K50" s="15" t="s">
        <v>67</v>
      </c>
      <c r="L50" s="14" t="s">
        <v>66</v>
      </c>
      <c r="M50" s="15" t="s">
        <v>67</v>
      </c>
      <c r="N50" s="14" t="s">
        <v>66</v>
      </c>
      <c r="O50" s="15" t="s">
        <v>67</v>
      </c>
      <c r="P50" s="14" t="s">
        <v>66</v>
      </c>
      <c r="Q50" s="15" t="s">
        <v>67</v>
      </c>
      <c r="R50" s="14" t="s">
        <v>66</v>
      </c>
      <c r="S50" s="15" t="s">
        <v>67</v>
      </c>
      <c r="T50" s="14" t="s">
        <v>66</v>
      </c>
      <c r="U50" s="15" t="s">
        <v>67</v>
      </c>
      <c r="V50" s="14" t="s">
        <v>66</v>
      </c>
      <c r="W50" s="15" t="s">
        <v>67</v>
      </c>
      <c r="X50" s="14" t="s">
        <v>66</v>
      </c>
      <c r="Y50" s="15" t="s">
        <v>67</v>
      </c>
      <c r="Z50" s="169"/>
      <c r="AA50" s="169"/>
      <c r="AB50" s="179"/>
      <c r="AC50" s="170"/>
    </row>
    <row r="51" spans="2:29" ht="17.399999999999999" x14ac:dyDescent="0.25">
      <c r="B51" s="171" t="s">
        <v>86</v>
      </c>
      <c r="C51" s="172"/>
      <c r="D51" s="172"/>
      <c r="E51" s="172"/>
      <c r="F51" s="18"/>
      <c r="G51" s="19"/>
      <c r="H51" s="18"/>
      <c r="I51" s="19"/>
      <c r="J51" s="18"/>
      <c r="K51" s="19"/>
      <c r="L51" s="18"/>
      <c r="M51" s="19"/>
      <c r="N51" s="18"/>
      <c r="O51" s="19"/>
      <c r="P51" s="20"/>
      <c r="Q51" s="20"/>
      <c r="R51" s="21"/>
      <c r="S51" s="22"/>
      <c r="T51" s="23"/>
      <c r="U51" s="19"/>
      <c r="V51" s="20"/>
      <c r="W51" s="20"/>
      <c r="X51" s="21"/>
      <c r="Y51" s="22"/>
      <c r="Z51" s="23"/>
      <c r="AA51" s="20"/>
      <c r="AB51" s="81"/>
      <c r="AC51" s="82"/>
    </row>
    <row r="52" spans="2:29" ht="95.25" customHeight="1" x14ac:dyDescent="0.25">
      <c r="B52" s="186" t="s">
        <v>92</v>
      </c>
      <c r="C52" s="187"/>
      <c r="D52" s="187"/>
      <c r="E52" s="188"/>
      <c r="F52" s="16"/>
      <c r="G52" s="17"/>
      <c r="H52" s="16"/>
      <c r="I52" s="17"/>
      <c r="J52" s="16"/>
      <c r="K52" s="17"/>
      <c r="L52" s="16"/>
      <c r="M52" s="17"/>
      <c r="N52" s="16"/>
      <c r="O52" s="17"/>
      <c r="P52" s="24"/>
      <c r="Q52" s="24"/>
      <c r="R52" s="25"/>
      <c r="S52" s="26"/>
      <c r="T52" s="27"/>
      <c r="U52" s="17"/>
      <c r="V52" s="24"/>
      <c r="W52" s="24"/>
      <c r="X52" s="25"/>
      <c r="Y52" s="26"/>
      <c r="Z52" s="27"/>
      <c r="AA52" s="24"/>
      <c r="AB52" s="81"/>
      <c r="AC52" s="82"/>
    </row>
    <row r="53" spans="2:29" ht="17.399999999999999" x14ac:dyDescent="0.25">
      <c r="B53" s="189" t="s">
        <v>70</v>
      </c>
      <c r="C53" s="190"/>
      <c r="D53" s="190"/>
      <c r="E53" s="191"/>
      <c r="F53" s="43">
        <v>41654.089999999997</v>
      </c>
      <c r="G53" s="29">
        <f>F53*C98</f>
        <v>41654.089999999997</v>
      </c>
      <c r="H53" s="28">
        <v>42695.44</v>
      </c>
      <c r="I53" s="29">
        <f>H53*C98</f>
        <v>42695.44</v>
      </c>
      <c r="J53" s="28">
        <v>43762.83</v>
      </c>
      <c r="K53" s="29">
        <f>J53*C98</f>
        <v>43762.83</v>
      </c>
      <c r="L53" s="28">
        <v>44856.9</v>
      </c>
      <c r="M53" s="29">
        <f>L53*C98</f>
        <v>44856.9</v>
      </c>
      <c r="N53" s="28">
        <v>45978.32</v>
      </c>
      <c r="O53" s="29">
        <f>N53*C98</f>
        <v>45978.32</v>
      </c>
      <c r="P53" s="28">
        <v>47127.78</v>
      </c>
      <c r="Q53" s="30">
        <f>P53*C98</f>
        <v>47127.78</v>
      </c>
      <c r="R53" s="31">
        <v>48305.97</v>
      </c>
      <c r="S53" s="32">
        <f>R53*C98</f>
        <v>48305.97</v>
      </c>
      <c r="T53" s="33">
        <v>49513.62</v>
      </c>
      <c r="U53" s="29">
        <f>T53*C98</f>
        <v>49513.62</v>
      </c>
      <c r="V53" s="28">
        <v>50751.46</v>
      </c>
      <c r="W53" s="30">
        <f>V53*C98</f>
        <v>50751.46</v>
      </c>
      <c r="X53" s="31">
        <v>52020.25</v>
      </c>
      <c r="Y53" s="32">
        <f>X53*C98</f>
        <v>52020.25</v>
      </c>
      <c r="Z53" s="34"/>
      <c r="AA53" s="24"/>
      <c r="AB53" s="81"/>
      <c r="AC53" s="82"/>
    </row>
    <row r="54" spans="2:29" x14ac:dyDescent="0.25">
      <c r="B54" s="192"/>
      <c r="C54" s="193"/>
      <c r="D54" s="193"/>
      <c r="E54" s="194"/>
      <c r="F54" s="35">
        <v>12</v>
      </c>
      <c r="G54" s="36" t="s">
        <v>71</v>
      </c>
      <c r="H54" s="35">
        <v>12</v>
      </c>
      <c r="I54" s="36" t="s">
        <v>71</v>
      </c>
      <c r="J54" s="35">
        <v>12</v>
      </c>
      <c r="K54" s="36" t="s">
        <v>71</v>
      </c>
      <c r="L54" s="35">
        <v>12</v>
      </c>
      <c r="M54" s="36" t="s">
        <v>71</v>
      </c>
      <c r="N54" s="35">
        <v>12</v>
      </c>
      <c r="O54" s="37" t="s">
        <v>71</v>
      </c>
      <c r="P54" s="35">
        <v>12</v>
      </c>
      <c r="Q54" s="37" t="s">
        <v>71</v>
      </c>
      <c r="R54" s="38">
        <v>12</v>
      </c>
      <c r="S54" s="39" t="s">
        <v>71</v>
      </c>
      <c r="T54" s="40">
        <v>12</v>
      </c>
      <c r="U54" s="37" t="s">
        <v>71</v>
      </c>
      <c r="V54" s="35">
        <v>12</v>
      </c>
      <c r="W54" s="37" t="s">
        <v>71</v>
      </c>
      <c r="X54" s="38">
        <v>12</v>
      </c>
      <c r="Y54" s="39" t="s">
        <v>71</v>
      </c>
      <c r="Z54" s="40"/>
      <c r="AA54" s="37"/>
      <c r="AB54" s="81"/>
      <c r="AC54" s="82"/>
    </row>
    <row r="55" spans="2:29" ht="17.399999999999999" x14ac:dyDescent="0.25">
      <c r="B55" s="182" t="s">
        <v>72</v>
      </c>
      <c r="C55" s="183"/>
      <c r="D55" s="183"/>
      <c r="E55" s="183"/>
      <c r="F55" s="41">
        <f>G53*F54</f>
        <v>499849.07999999996</v>
      </c>
      <c r="G55" s="42"/>
      <c r="H55" s="41">
        <f>I53*H54</f>
        <v>512345.28</v>
      </c>
      <c r="I55" s="42"/>
      <c r="J55" s="41">
        <f>K53*J54</f>
        <v>525153.96</v>
      </c>
      <c r="K55" s="42"/>
      <c r="L55" s="41">
        <f>M53*L54</f>
        <v>538282.80000000005</v>
      </c>
      <c r="M55" s="42"/>
      <c r="N55" s="153">
        <f>O53*N54</f>
        <v>551739.84</v>
      </c>
      <c r="O55" s="159"/>
      <c r="P55" s="153">
        <f>Q53*P54</f>
        <v>565533.36</v>
      </c>
      <c r="Q55" s="159"/>
      <c r="R55" s="160">
        <f>S53*R54</f>
        <v>579671.64</v>
      </c>
      <c r="S55" s="161"/>
      <c r="T55" s="153">
        <f>U53*T54</f>
        <v>594163.44000000006</v>
      </c>
      <c r="U55" s="159"/>
      <c r="V55" s="153">
        <f>W53*V54</f>
        <v>609017.52</v>
      </c>
      <c r="W55" s="159"/>
      <c r="X55" s="160">
        <f>Y53*X54</f>
        <v>624243</v>
      </c>
      <c r="Y55" s="161"/>
      <c r="Z55" s="153">
        <f>SUM(F55:X55)</f>
        <v>5599999.9199999999</v>
      </c>
      <c r="AA55" s="154"/>
      <c r="AB55" s="175">
        <f>Z55/10</f>
        <v>559999.99199999997</v>
      </c>
      <c r="AC55" s="176"/>
    </row>
    <row r="56" spans="2:29" ht="15" customHeight="1" x14ac:dyDescent="0.25">
      <c r="B56" s="121"/>
      <c r="C56" s="122"/>
      <c r="D56" s="122"/>
      <c r="E56" s="122"/>
      <c r="F56" s="122"/>
      <c r="G56" s="122"/>
      <c r="H56" s="122"/>
      <c r="I56" s="122"/>
      <c r="J56" s="122"/>
      <c r="K56" s="123"/>
      <c r="L56" s="124"/>
      <c r="M56" s="125"/>
      <c r="N56" s="124"/>
      <c r="O56" s="126"/>
      <c r="P56" s="125"/>
      <c r="Q56" s="125"/>
      <c r="R56" s="125"/>
      <c r="S56" s="125"/>
      <c r="T56" s="124"/>
      <c r="U56" s="126"/>
      <c r="V56" s="125"/>
      <c r="W56" s="125"/>
      <c r="X56" s="125"/>
      <c r="Y56" s="125"/>
      <c r="Z56" s="124"/>
      <c r="AA56" s="125"/>
      <c r="AB56" s="177"/>
      <c r="AC56" s="178"/>
    </row>
    <row r="57" spans="2:29" x14ac:dyDescent="0.25">
      <c r="B57" s="44"/>
      <c r="C57" s="45"/>
      <c r="D57" s="45"/>
      <c r="E57" s="45"/>
      <c r="F57" s="45"/>
      <c r="G57" s="45"/>
      <c r="H57" s="45"/>
      <c r="I57" s="45"/>
    </row>
    <row r="58" spans="2:29" ht="15.6" x14ac:dyDescent="0.25">
      <c r="B58" s="80" t="s">
        <v>93</v>
      </c>
      <c r="C58" s="45"/>
      <c r="D58" s="45"/>
      <c r="E58" s="45"/>
      <c r="F58" s="45"/>
      <c r="G58" s="45"/>
      <c r="H58" s="45"/>
      <c r="I58" s="45"/>
    </row>
    <row r="59" spans="2:29" x14ac:dyDescent="0.25">
      <c r="B59" s="89" t="s">
        <v>94</v>
      </c>
    </row>
    <row r="60" spans="2:29" ht="19.5" customHeight="1" x14ac:dyDescent="0.25">
      <c r="B60" s="127" t="s">
        <v>95</v>
      </c>
    </row>
    <row r="61" spans="2:29" ht="27.6" x14ac:dyDescent="0.25">
      <c r="B61" s="90" t="s">
        <v>96</v>
      </c>
      <c r="C61" s="90" t="s">
        <v>74</v>
      </c>
      <c r="D61" s="91" t="s">
        <v>44</v>
      </c>
      <c r="E61" s="91" t="s">
        <v>89</v>
      </c>
      <c r="F61" s="91" t="s">
        <v>44</v>
      </c>
      <c r="J61" s="46"/>
      <c r="L61" s="46"/>
      <c r="N61" s="46"/>
      <c r="P61" s="46"/>
      <c r="R61" s="46"/>
      <c r="T61" s="46"/>
      <c r="V61" s="46"/>
      <c r="X61" s="46"/>
    </row>
    <row r="62" spans="2:29" x14ac:dyDescent="0.25">
      <c r="B62" s="52" t="s">
        <v>97</v>
      </c>
      <c r="C62" s="132">
        <v>199124.18</v>
      </c>
      <c r="D62" s="47">
        <f>+C62*$C$98</f>
        <v>199124.18</v>
      </c>
      <c r="E62" s="133">
        <v>265498.90999999997</v>
      </c>
      <c r="F62" s="47">
        <f t="shared" ref="F62:F69" si="1">+E62*$C$98</f>
        <v>265498.90999999997</v>
      </c>
    </row>
    <row r="63" spans="2:29" x14ac:dyDescent="0.25">
      <c r="B63" s="52" t="s">
        <v>48</v>
      </c>
      <c r="C63" s="132">
        <v>0</v>
      </c>
      <c r="D63" s="47">
        <f>+C63*$C$98</f>
        <v>0</v>
      </c>
      <c r="E63" s="133">
        <v>0</v>
      </c>
      <c r="F63" s="47">
        <f t="shared" si="1"/>
        <v>0</v>
      </c>
    </row>
    <row r="64" spans="2:29" x14ac:dyDescent="0.25">
      <c r="B64" s="52" t="s">
        <v>98</v>
      </c>
      <c r="C64" s="132">
        <v>214471.98</v>
      </c>
      <c r="D64" s="47">
        <f>+C64*$C$98</f>
        <v>214471.98</v>
      </c>
      <c r="E64" s="133">
        <v>285962.64</v>
      </c>
      <c r="F64" s="47">
        <f t="shared" si="1"/>
        <v>285962.64</v>
      </c>
    </row>
    <row r="65" spans="2:24" x14ac:dyDescent="0.25">
      <c r="B65" s="52" t="s">
        <v>99</v>
      </c>
      <c r="C65" s="129" t="s">
        <v>100</v>
      </c>
      <c r="D65" s="129" t="s">
        <v>100</v>
      </c>
      <c r="E65" s="133"/>
      <c r="F65" s="47">
        <f t="shared" si="1"/>
        <v>0</v>
      </c>
    </row>
    <row r="66" spans="2:24" x14ac:dyDescent="0.25">
      <c r="B66" s="52" t="s">
        <v>101</v>
      </c>
      <c r="C66" s="132">
        <v>1280.77</v>
      </c>
      <c r="D66" s="47">
        <f>+C66*$C$98</f>
        <v>1280.77</v>
      </c>
      <c r="E66" s="133">
        <v>1707.69</v>
      </c>
      <c r="F66" s="47">
        <f t="shared" si="1"/>
        <v>1707.69</v>
      </c>
    </row>
    <row r="67" spans="2:24" x14ac:dyDescent="0.25">
      <c r="B67" s="52" t="s">
        <v>102</v>
      </c>
      <c r="C67" s="132">
        <v>2561.5300000000002</v>
      </c>
      <c r="D67" s="47">
        <f>+C67*$C$98</f>
        <v>2561.5300000000002</v>
      </c>
      <c r="E67" s="133">
        <v>3415.38</v>
      </c>
      <c r="F67" s="47">
        <f t="shared" si="1"/>
        <v>3415.38</v>
      </c>
    </row>
    <row r="68" spans="2:24" x14ac:dyDescent="0.25">
      <c r="B68" s="52" t="s">
        <v>103</v>
      </c>
      <c r="C68" s="132">
        <v>2561.5300000000002</v>
      </c>
      <c r="D68" s="47">
        <f>+C68*$C$98</f>
        <v>2561.5300000000002</v>
      </c>
      <c r="E68" s="134">
        <v>3415.38</v>
      </c>
      <c r="F68" s="47">
        <f t="shared" si="1"/>
        <v>3415.38</v>
      </c>
    </row>
    <row r="69" spans="2:24" x14ac:dyDescent="0.25">
      <c r="B69" s="52" t="s">
        <v>104</v>
      </c>
      <c r="C69" s="132">
        <v>0</v>
      </c>
      <c r="D69" s="47">
        <f>+C69*$C$98</f>
        <v>0</v>
      </c>
      <c r="E69" s="134">
        <v>0</v>
      </c>
      <c r="F69" s="47">
        <f t="shared" si="1"/>
        <v>0</v>
      </c>
    </row>
    <row r="70" spans="2:24" ht="15" customHeight="1" x14ac:dyDescent="0.25">
      <c r="B70" s="184" t="s">
        <v>105</v>
      </c>
      <c r="C70" s="185"/>
      <c r="D70" s="48">
        <f>SUM(D62:D69)</f>
        <v>419999.99000000011</v>
      </c>
      <c r="E70" s="70"/>
      <c r="F70" s="48">
        <f>SUM(F62:F69)</f>
        <v>560000</v>
      </c>
    </row>
    <row r="71" spans="2:24" ht="13.5" customHeight="1" x14ac:dyDescent="0.25">
      <c r="B71" s="53"/>
      <c r="C71" s="50"/>
      <c r="D71" s="50"/>
      <c r="E71" s="49"/>
      <c r="F71" s="49"/>
    </row>
    <row r="72" spans="2:24" x14ac:dyDescent="0.25">
      <c r="B72" s="54" t="s">
        <v>106</v>
      </c>
      <c r="C72" s="48"/>
      <c r="D72" s="48"/>
      <c r="E72" s="51"/>
      <c r="F72" s="51"/>
    </row>
    <row r="73" spans="2:24" x14ac:dyDescent="0.25">
      <c r="B73" s="135"/>
      <c r="C73" s="132"/>
      <c r="D73" s="47">
        <f t="shared" ref="D73:D78" si="2">+C73*$C$98</f>
        <v>0</v>
      </c>
      <c r="E73" s="133"/>
      <c r="F73" s="47">
        <f t="shared" ref="F73:F78" si="3">+E73*$C$98</f>
        <v>0</v>
      </c>
      <c r="H73" s="46"/>
      <c r="J73" s="46"/>
      <c r="L73" s="46"/>
      <c r="N73" s="46"/>
      <c r="P73" s="46"/>
      <c r="R73" s="46"/>
      <c r="T73" s="46"/>
      <c r="V73" s="46"/>
      <c r="X73" s="46"/>
    </row>
    <row r="74" spans="2:24" x14ac:dyDescent="0.25">
      <c r="B74" s="135"/>
      <c r="C74" s="132"/>
      <c r="D74" s="47">
        <f t="shared" si="2"/>
        <v>0</v>
      </c>
      <c r="E74" s="133"/>
      <c r="F74" s="47">
        <f t="shared" si="3"/>
        <v>0</v>
      </c>
    </row>
    <row r="75" spans="2:24" x14ac:dyDescent="0.25">
      <c r="B75" s="135"/>
      <c r="C75" s="132"/>
      <c r="D75" s="47">
        <f t="shared" si="2"/>
        <v>0</v>
      </c>
      <c r="E75" s="133"/>
      <c r="F75" s="47">
        <f t="shared" si="3"/>
        <v>0</v>
      </c>
    </row>
    <row r="76" spans="2:24" x14ac:dyDescent="0.25">
      <c r="B76" s="135"/>
      <c r="C76" s="132"/>
      <c r="D76" s="47">
        <f t="shared" si="2"/>
        <v>0</v>
      </c>
      <c r="E76" s="133"/>
      <c r="F76" s="47">
        <f t="shared" si="3"/>
        <v>0</v>
      </c>
    </row>
    <row r="77" spans="2:24" x14ac:dyDescent="0.25">
      <c r="B77" s="135"/>
      <c r="C77" s="132"/>
      <c r="D77" s="47">
        <f t="shared" si="2"/>
        <v>0</v>
      </c>
      <c r="E77" s="133"/>
      <c r="F77" s="47">
        <f t="shared" si="3"/>
        <v>0</v>
      </c>
    </row>
    <row r="78" spans="2:24" ht="15" thickTop="1" thickBot="1" x14ac:dyDescent="0.3">
      <c r="B78" s="135"/>
      <c r="C78" s="132"/>
      <c r="D78" s="47">
        <f t="shared" si="2"/>
        <v>0</v>
      </c>
      <c r="E78" s="133"/>
      <c r="F78" s="47">
        <f t="shared" si="3"/>
        <v>0</v>
      </c>
    </row>
    <row r="79" spans="2:24" ht="15" thickTop="1" thickBot="1" x14ac:dyDescent="0.3">
      <c r="B79" s="180" t="s">
        <v>107</v>
      </c>
      <c r="C79" s="181"/>
      <c r="D79" s="48">
        <f>SUM(D72:D78)</f>
        <v>0</v>
      </c>
      <c r="E79" s="70"/>
      <c r="F79" s="48">
        <f>SUM(F72:F78)</f>
        <v>0</v>
      </c>
    </row>
    <row r="80" spans="2:24" ht="14.4" thickTop="1" x14ac:dyDescent="0.25"/>
    <row r="81" spans="2:25" ht="15.6" x14ac:dyDescent="0.3">
      <c r="B81" s="80" t="s">
        <v>108</v>
      </c>
      <c r="C81" s="95"/>
      <c r="D81" s="95"/>
      <c r="E81" s="95"/>
      <c r="F81" s="95"/>
      <c r="G81" s="95"/>
      <c r="H81" s="95"/>
      <c r="I81" s="95"/>
      <c r="J81" s="95"/>
      <c r="K81" s="95"/>
      <c r="L81" s="95"/>
      <c r="M81" s="95"/>
      <c r="N81" s="95"/>
      <c r="O81" s="95"/>
      <c r="P81" s="95"/>
      <c r="Q81" s="95"/>
      <c r="R81" s="95"/>
      <c r="S81" s="95"/>
      <c r="T81" s="95"/>
      <c r="U81" s="95"/>
      <c r="V81" s="95"/>
      <c r="W81" s="95"/>
      <c r="X81" s="95"/>
      <c r="Y81" s="96"/>
    </row>
    <row r="82" spans="2:25" ht="159" customHeight="1" thickBot="1" x14ac:dyDescent="0.35">
      <c r="B82" s="225" t="s">
        <v>109</v>
      </c>
      <c r="C82" s="225"/>
      <c r="D82" s="225"/>
      <c r="E82" s="95"/>
      <c r="F82" s="95"/>
      <c r="G82" s="95"/>
      <c r="H82" s="95"/>
      <c r="I82" s="95"/>
      <c r="J82" s="95"/>
      <c r="K82" s="95"/>
      <c r="L82" s="95"/>
      <c r="M82" s="95"/>
      <c r="N82" s="95"/>
      <c r="O82" s="95"/>
      <c r="P82" s="95"/>
      <c r="Q82" s="95"/>
      <c r="R82" s="95"/>
      <c r="S82" s="95"/>
      <c r="T82" s="95"/>
      <c r="U82" s="95"/>
      <c r="V82" s="95"/>
      <c r="W82" s="95"/>
      <c r="X82" s="95"/>
      <c r="Y82" s="96"/>
    </row>
    <row r="83" spans="2:25" ht="15.6" x14ac:dyDescent="0.25">
      <c r="B83" s="226" t="s">
        <v>110</v>
      </c>
      <c r="C83" s="227"/>
      <c r="D83" s="227"/>
      <c r="E83" s="228" t="s">
        <v>54</v>
      </c>
      <c r="F83" s="229"/>
      <c r="G83" s="230" t="s">
        <v>55</v>
      </c>
      <c r="H83" s="229"/>
      <c r="I83" s="230" t="s">
        <v>56</v>
      </c>
      <c r="J83" s="229"/>
      <c r="K83" s="231" t="s">
        <v>57</v>
      </c>
      <c r="L83" s="232"/>
      <c r="M83" s="231" t="s">
        <v>58</v>
      </c>
      <c r="N83" s="232"/>
      <c r="O83" s="231" t="s">
        <v>59</v>
      </c>
      <c r="P83" s="232"/>
      <c r="Q83" s="231" t="s">
        <v>60</v>
      </c>
      <c r="R83" s="232"/>
      <c r="S83" s="231" t="s">
        <v>61</v>
      </c>
      <c r="T83" s="232"/>
      <c r="U83" s="231" t="s">
        <v>62</v>
      </c>
      <c r="V83" s="232"/>
      <c r="W83" s="231" t="s">
        <v>63</v>
      </c>
      <c r="X83" s="232"/>
      <c r="Y83" s="235" t="s">
        <v>111</v>
      </c>
    </row>
    <row r="84" spans="2:25" ht="47.4" thickBot="1" x14ac:dyDescent="0.35">
      <c r="B84" s="97" t="s">
        <v>112</v>
      </c>
      <c r="C84" s="237" t="s">
        <v>113</v>
      </c>
      <c r="D84" s="238"/>
      <c r="E84" s="98" t="s">
        <v>114</v>
      </c>
      <c r="F84" s="99" t="s">
        <v>67</v>
      </c>
      <c r="G84" s="98" t="s">
        <v>114</v>
      </c>
      <c r="H84" s="99" t="s">
        <v>67</v>
      </c>
      <c r="I84" s="98" t="s">
        <v>114</v>
      </c>
      <c r="J84" s="99" t="s">
        <v>67</v>
      </c>
      <c r="K84" s="98" t="s">
        <v>114</v>
      </c>
      <c r="L84" s="99" t="s">
        <v>67</v>
      </c>
      <c r="M84" s="98" t="s">
        <v>114</v>
      </c>
      <c r="N84" s="99" t="s">
        <v>67</v>
      </c>
      <c r="O84" s="98" t="s">
        <v>114</v>
      </c>
      <c r="P84" s="99" t="s">
        <v>67</v>
      </c>
      <c r="Q84" s="98" t="s">
        <v>114</v>
      </c>
      <c r="R84" s="99" t="s">
        <v>67</v>
      </c>
      <c r="S84" s="98" t="s">
        <v>114</v>
      </c>
      <c r="T84" s="99" t="s">
        <v>67</v>
      </c>
      <c r="U84" s="98" t="s">
        <v>114</v>
      </c>
      <c r="V84" s="99" t="s">
        <v>67</v>
      </c>
      <c r="W84" s="98" t="s">
        <v>114</v>
      </c>
      <c r="X84" s="99" t="s">
        <v>67</v>
      </c>
      <c r="Y84" s="236"/>
    </row>
    <row r="85" spans="2:25" ht="62.25" customHeight="1" x14ac:dyDescent="0.25">
      <c r="B85" s="100" t="s">
        <v>115</v>
      </c>
      <c r="C85" s="239" t="s">
        <v>116</v>
      </c>
      <c r="D85" s="240"/>
      <c r="E85" s="136">
        <v>140.54</v>
      </c>
      <c r="F85" s="101">
        <f>MAX(ROUND(E85*$C$98,2),0)</f>
        <v>140.54</v>
      </c>
      <c r="G85" s="136">
        <v>146.16</v>
      </c>
      <c r="H85" s="101">
        <f>MAX(ROUND(G85*$C$98,2),0)</f>
        <v>146.16</v>
      </c>
      <c r="I85" s="136">
        <v>152</v>
      </c>
      <c r="J85" s="101">
        <f>MAX(ROUND(I85*$C$98,2),0)</f>
        <v>152</v>
      </c>
      <c r="K85" s="136">
        <v>158.08000000000001</v>
      </c>
      <c r="L85" s="101">
        <f>MAX(ROUND(K85*$C$98,2),0)</f>
        <v>158.08000000000001</v>
      </c>
      <c r="M85" s="136">
        <v>164.41</v>
      </c>
      <c r="N85" s="101">
        <f>MAX(ROUND(M85*$C$98,2),0)</f>
        <v>164.41</v>
      </c>
      <c r="O85" s="136">
        <v>170.98</v>
      </c>
      <c r="P85" s="101">
        <f>MAX(ROUND(O85*$C$98,2),0)</f>
        <v>170.98</v>
      </c>
      <c r="Q85" s="136">
        <v>177.82</v>
      </c>
      <c r="R85" s="101">
        <f>MAX(ROUND(Q85*$C$98,2),0)</f>
        <v>177.82</v>
      </c>
      <c r="S85" s="136">
        <v>184.94</v>
      </c>
      <c r="T85" s="101">
        <f>MAX(ROUND(S85*$C$98,2),0)</f>
        <v>184.94</v>
      </c>
      <c r="U85" s="136">
        <v>192.33</v>
      </c>
      <c r="V85" s="101">
        <f>MAX(ROUND(U85*$C$98,2),0)</f>
        <v>192.33</v>
      </c>
      <c r="W85" s="136">
        <v>200.03</v>
      </c>
      <c r="X85" s="101">
        <f>MAX(ROUND(W85*$C$98,2),0)</f>
        <v>200.03</v>
      </c>
      <c r="Y85" s="102">
        <f>(F85+H85+J85+L85+N85+P85+R85+T85+V85+X85)/10</f>
        <v>168.72899999999998</v>
      </c>
    </row>
    <row r="86" spans="2:25" ht="56.25" customHeight="1" x14ac:dyDescent="0.25">
      <c r="B86" s="100" t="s">
        <v>117</v>
      </c>
      <c r="C86" s="239" t="s">
        <v>118</v>
      </c>
      <c r="D86" s="240"/>
      <c r="E86" s="136">
        <v>173.9</v>
      </c>
      <c r="F86" s="101">
        <f>MAX(ROUND(E86*$C$98,2),0)</f>
        <v>173.9</v>
      </c>
      <c r="G86" s="136">
        <v>180.86</v>
      </c>
      <c r="H86" s="101">
        <f>MAX(ROUND(G86*$C$98,2),0)</f>
        <v>180.86</v>
      </c>
      <c r="I86" s="136">
        <v>188.1</v>
      </c>
      <c r="J86" s="101">
        <f>MAX(ROUND(I86*$C$98,2),0)</f>
        <v>188.1</v>
      </c>
      <c r="K86" s="136">
        <v>195.62</v>
      </c>
      <c r="L86" s="101">
        <f>MAX(ROUND(K86*$C$98,2),0)</f>
        <v>195.62</v>
      </c>
      <c r="M86" s="136">
        <v>203.44</v>
      </c>
      <c r="N86" s="101">
        <f>MAX(ROUND(M86*$C$98,2),0)</f>
        <v>203.44</v>
      </c>
      <c r="O86" s="136">
        <v>211.58</v>
      </c>
      <c r="P86" s="101">
        <f>MAX(ROUND(O86*$C$98,2),0)</f>
        <v>211.58</v>
      </c>
      <c r="Q86" s="136">
        <v>220.04</v>
      </c>
      <c r="R86" s="101">
        <f>MAX(ROUND(Q86*$C$98,2),0)</f>
        <v>220.04</v>
      </c>
      <c r="S86" s="136">
        <v>228.85</v>
      </c>
      <c r="T86" s="101">
        <f>MAX(ROUND(S86*$C$98,2),0)</f>
        <v>228.85</v>
      </c>
      <c r="U86" s="136">
        <v>238</v>
      </c>
      <c r="V86" s="101">
        <f>MAX(ROUND(U86*$C$98,2),0)</f>
        <v>238</v>
      </c>
      <c r="W86" s="136">
        <v>247.52</v>
      </c>
      <c r="X86" s="101">
        <f>MAX(ROUND(W86*$C$98,2),0)</f>
        <v>247.52</v>
      </c>
      <c r="Y86" s="102">
        <f t="shared" ref="Y86:Y88" si="4">(F86+H86+J86+L86+N86+P86+R86+T86+V86+X86)/10</f>
        <v>208.791</v>
      </c>
    </row>
    <row r="87" spans="2:25" ht="56.25" customHeight="1" x14ac:dyDescent="0.25">
      <c r="B87" s="100" t="s">
        <v>119</v>
      </c>
      <c r="C87" s="239" t="s">
        <v>120</v>
      </c>
      <c r="D87" s="240"/>
      <c r="E87" s="136">
        <v>140.54</v>
      </c>
      <c r="F87" s="101">
        <f>MAX(ROUND(E87*$C$98,2),0)</f>
        <v>140.54</v>
      </c>
      <c r="G87" s="136">
        <v>146.16</v>
      </c>
      <c r="H87" s="101">
        <f>MAX(ROUND(G87*$C$98,2),0)</f>
        <v>146.16</v>
      </c>
      <c r="I87" s="136">
        <v>152</v>
      </c>
      <c r="J87" s="101">
        <f>MAX(ROUND(I87*$C$98,2),0)</f>
        <v>152</v>
      </c>
      <c r="K87" s="136">
        <v>158.08000000000001</v>
      </c>
      <c r="L87" s="101">
        <f>MAX(ROUND(K87*$C$98,2),0)</f>
        <v>158.08000000000001</v>
      </c>
      <c r="M87" s="136">
        <v>164.41</v>
      </c>
      <c r="N87" s="101">
        <f>MAX(ROUND(M87*$C$98,2),0)</f>
        <v>164.41</v>
      </c>
      <c r="O87" s="136">
        <v>170.98</v>
      </c>
      <c r="P87" s="101">
        <f>MAX(ROUND(O87*$C$98,2),0)</f>
        <v>170.98</v>
      </c>
      <c r="Q87" s="136">
        <v>177.82</v>
      </c>
      <c r="R87" s="101">
        <f>MAX(ROUND(Q87*$C$98,2),0)</f>
        <v>177.82</v>
      </c>
      <c r="S87" s="136">
        <v>184.94</v>
      </c>
      <c r="T87" s="101">
        <f>MAX(ROUND(S87*$C$98,2),0)</f>
        <v>184.94</v>
      </c>
      <c r="U87" s="136">
        <v>192.33</v>
      </c>
      <c r="V87" s="101">
        <f>MAX(ROUND(U87*$C$98,2),0)</f>
        <v>192.33</v>
      </c>
      <c r="W87" s="136">
        <v>200.03</v>
      </c>
      <c r="X87" s="101">
        <f>MAX(ROUND(W87*$C$98,2),0)</f>
        <v>200.03</v>
      </c>
      <c r="Y87" s="102">
        <f t="shared" si="4"/>
        <v>168.72899999999998</v>
      </c>
    </row>
    <row r="88" spans="2:25" ht="72.75" customHeight="1" x14ac:dyDescent="0.25">
      <c r="B88" s="103" t="s">
        <v>121</v>
      </c>
      <c r="C88" s="241" t="s">
        <v>122</v>
      </c>
      <c r="D88" s="242"/>
      <c r="E88" s="137">
        <v>111.27</v>
      </c>
      <c r="F88" s="104">
        <f>MAX(ROUND(E88*$C$98,2),0)</f>
        <v>111.27</v>
      </c>
      <c r="G88" s="137">
        <v>115.72</v>
      </c>
      <c r="H88" s="104">
        <f>MAX(ROUND(G88*$C$98,2),0)</f>
        <v>115.72</v>
      </c>
      <c r="I88" s="137">
        <v>120.35</v>
      </c>
      <c r="J88" s="104">
        <f>MAX(ROUND(I88*$C$98,2),0)</f>
        <v>120.35</v>
      </c>
      <c r="K88" s="137">
        <v>125.16</v>
      </c>
      <c r="L88" s="104">
        <f>MAX(ROUND(K88*$C$98,2),0)</f>
        <v>125.16</v>
      </c>
      <c r="M88" s="137">
        <v>130.16999999999999</v>
      </c>
      <c r="N88" s="104">
        <f>MAX(ROUND(M88*$C$98,2),0)</f>
        <v>130.16999999999999</v>
      </c>
      <c r="O88" s="137">
        <v>135.38</v>
      </c>
      <c r="P88" s="104">
        <f>MAX(ROUND(O88*$C$98,2),0)</f>
        <v>135.38</v>
      </c>
      <c r="Q88" s="137">
        <v>140.79</v>
      </c>
      <c r="R88" s="104">
        <f>MAX(ROUND(Q88*$C$98,2),0)</f>
        <v>140.79</v>
      </c>
      <c r="S88" s="137">
        <v>146.41999999999999</v>
      </c>
      <c r="T88" s="104">
        <f>MAX(ROUND(S88*$C$98,2),0)</f>
        <v>146.41999999999999</v>
      </c>
      <c r="U88" s="137">
        <v>152.28</v>
      </c>
      <c r="V88" s="104">
        <f>MAX(ROUND(U88*$C$98,2),0)</f>
        <v>152.28</v>
      </c>
      <c r="W88" s="137">
        <v>158.37</v>
      </c>
      <c r="X88" s="104">
        <f>MAX(ROUND(W88*$C$98,2),0)</f>
        <v>158.37</v>
      </c>
      <c r="Y88" s="102">
        <f t="shared" si="4"/>
        <v>133.59099999999998</v>
      </c>
    </row>
    <row r="89" spans="2:25" x14ac:dyDescent="0.25">
      <c r="B89" s="243" t="s">
        <v>123</v>
      </c>
      <c r="C89" s="244"/>
      <c r="D89" s="244"/>
      <c r="E89" s="244"/>
      <c r="F89" s="244"/>
      <c r="G89" s="244"/>
      <c r="H89" s="244"/>
      <c r="I89" s="244"/>
      <c r="J89" s="244"/>
      <c r="K89" s="244"/>
      <c r="L89" s="244"/>
      <c r="M89" s="244"/>
      <c r="N89" s="244"/>
      <c r="O89" s="244"/>
      <c r="P89" s="244"/>
      <c r="Q89" s="244"/>
      <c r="R89" s="244"/>
      <c r="S89" s="244"/>
      <c r="T89" s="244"/>
      <c r="U89" s="244"/>
      <c r="V89" s="244"/>
      <c r="W89" s="244"/>
      <c r="X89" s="245"/>
      <c r="Y89" s="233">
        <f>SUM(Y85:Y88)</f>
        <v>679.84</v>
      </c>
    </row>
    <row r="90" spans="2:25" ht="14.4" thickBot="1" x14ac:dyDescent="0.3">
      <c r="B90" s="246"/>
      <c r="C90" s="247"/>
      <c r="D90" s="247"/>
      <c r="E90" s="247"/>
      <c r="F90" s="247"/>
      <c r="G90" s="247"/>
      <c r="H90" s="247"/>
      <c r="I90" s="247"/>
      <c r="J90" s="247"/>
      <c r="K90" s="247"/>
      <c r="L90" s="247"/>
      <c r="M90" s="247"/>
      <c r="N90" s="247"/>
      <c r="O90" s="247"/>
      <c r="P90" s="247"/>
      <c r="Q90" s="247"/>
      <c r="R90" s="247"/>
      <c r="S90" s="247"/>
      <c r="T90" s="247"/>
      <c r="U90" s="247"/>
      <c r="V90" s="247"/>
      <c r="W90" s="247"/>
      <c r="X90" s="248"/>
      <c r="Y90" s="234"/>
    </row>
    <row r="92" spans="2:25" ht="16.5" customHeight="1" thickBot="1" x14ac:dyDescent="0.3">
      <c r="B92" s="80" t="s">
        <v>124</v>
      </c>
    </row>
    <row r="93" spans="2:25" ht="16.5" customHeight="1" x14ac:dyDescent="0.25">
      <c r="B93" s="92" t="s">
        <v>125</v>
      </c>
      <c r="C93" s="93"/>
    </row>
    <row r="94" spans="2:25" x14ac:dyDescent="0.25">
      <c r="B94" s="55" t="s">
        <v>126</v>
      </c>
      <c r="C94" s="57">
        <v>0</v>
      </c>
    </row>
    <row r="95" spans="2:25" ht="15" customHeight="1" x14ac:dyDescent="0.25">
      <c r="B95" s="55" t="s">
        <v>127</v>
      </c>
      <c r="C95" s="57">
        <v>0</v>
      </c>
    </row>
    <row r="96" spans="2:25" ht="15" customHeight="1" x14ac:dyDescent="0.25">
      <c r="B96" s="55" t="s">
        <v>128</v>
      </c>
      <c r="C96" s="58">
        <f>C95-C94</f>
        <v>0</v>
      </c>
    </row>
    <row r="97" spans="2:3" ht="15" customHeight="1" x14ac:dyDescent="0.25">
      <c r="B97" s="55" t="s">
        <v>129</v>
      </c>
      <c r="C97" s="58">
        <f>IFERROR(C96/C94,0)</f>
        <v>0</v>
      </c>
    </row>
    <row r="98" spans="2:3" ht="15.75" customHeight="1" thickBot="1" x14ac:dyDescent="0.3">
      <c r="B98" s="56" t="s">
        <v>130</v>
      </c>
      <c r="C98" s="59">
        <f>C97+1</f>
        <v>1</v>
      </c>
    </row>
  </sheetData>
  <sheetProtection algorithmName="SHA-512" hashValue="4XRBdOxKTPZD01+JUGMvwY0t+8533+RoNtERszjxi908C2ulBWccmFsLtYuDx32Hz8ug8/9wH3MwsEuPlGvEpA==" saltValue="fBGIHxKxBJycDGG4fo3qaA==" spinCount="100000" sheet="1" objects="1" scenarios="1"/>
  <mergeCells count="114">
    <mergeCell ref="Y89:Y90"/>
    <mergeCell ref="W83:X83"/>
    <mergeCell ref="Y83:Y84"/>
    <mergeCell ref="C84:D84"/>
    <mergeCell ref="C85:D85"/>
    <mergeCell ref="C86:D86"/>
    <mergeCell ref="C87:D87"/>
    <mergeCell ref="C88:D88"/>
    <mergeCell ref="B89:X90"/>
    <mergeCell ref="S83:T83"/>
    <mergeCell ref="U83:V83"/>
    <mergeCell ref="B82:D82"/>
    <mergeCell ref="B83:D83"/>
    <mergeCell ref="E83:F83"/>
    <mergeCell ref="G83:H83"/>
    <mergeCell ref="I83:J83"/>
    <mergeCell ref="K83:L83"/>
    <mergeCell ref="M83:N83"/>
    <mergeCell ref="O83:P83"/>
    <mergeCell ref="Q83:R83"/>
    <mergeCell ref="B2:C2"/>
    <mergeCell ref="B3:C3"/>
    <mergeCell ref="B6:C6"/>
    <mergeCell ref="C9:H9"/>
    <mergeCell ref="C10:H10"/>
    <mergeCell ref="C11:H11"/>
    <mergeCell ref="C12:H12"/>
    <mergeCell ref="B14:E14"/>
    <mergeCell ref="F14:H14"/>
    <mergeCell ref="B18:D18"/>
    <mergeCell ref="B44:E44"/>
    <mergeCell ref="B45:E45"/>
    <mergeCell ref="B26:C26"/>
    <mergeCell ref="B39:E40"/>
    <mergeCell ref="F39:G39"/>
    <mergeCell ref="B29:E30"/>
    <mergeCell ref="F29:G29"/>
    <mergeCell ref="B43:E43"/>
    <mergeCell ref="B42:E42"/>
    <mergeCell ref="B34:E34"/>
    <mergeCell ref="B35:E35"/>
    <mergeCell ref="B33:E33"/>
    <mergeCell ref="B32:E32"/>
    <mergeCell ref="B41:E41"/>
    <mergeCell ref="B51:E51"/>
    <mergeCell ref="J39:K39"/>
    <mergeCell ref="Z45:AA45"/>
    <mergeCell ref="AB45:AC45"/>
    <mergeCell ref="AB46:AC46"/>
    <mergeCell ref="H39:I39"/>
    <mergeCell ref="X39:Y39"/>
    <mergeCell ref="Z39:AA40"/>
    <mergeCell ref="AB39:AC40"/>
    <mergeCell ref="X45:Y45"/>
    <mergeCell ref="T45:U45"/>
    <mergeCell ref="N45:O45"/>
    <mergeCell ref="P45:Q45"/>
    <mergeCell ref="R45:S45"/>
    <mergeCell ref="V45:W45"/>
    <mergeCell ref="T39:U39"/>
    <mergeCell ref="B49:E50"/>
    <mergeCell ref="F49:G49"/>
    <mergeCell ref="H49:I49"/>
    <mergeCell ref="J49:K49"/>
    <mergeCell ref="L49:M49"/>
    <mergeCell ref="V39:W39"/>
    <mergeCell ref="L39:M39"/>
    <mergeCell ref="N39:O39"/>
    <mergeCell ref="B79:C79"/>
    <mergeCell ref="B55:E55"/>
    <mergeCell ref="N55:O55"/>
    <mergeCell ref="P55:Q55"/>
    <mergeCell ref="R55:S55"/>
    <mergeCell ref="B70:C70"/>
    <mergeCell ref="T55:U55"/>
    <mergeCell ref="V55:W55"/>
    <mergeCell ref="B52:E52"/>
    <mergeCell ref="B53:E53"/>
    <mergeCell ref="B54:E54"/>
    <mergeCell ref="Z55:AA55"/>
    <mergeCell ref="AB55:AC55"/>
    <mergeCell ref="AB56:AC56"/>
    <mergeCell ref="V49:W49"/>
    <mergeCell ref="X49:Y49"/>
    <mergeCell ref="X55:Y55"/>
    <mergeCell ref="AB49:AC50"/>
    <mergeCell ref="Z49:AA50"/>
    <mergeCell ref="N49:O49"/>
    <mergeCell ref="P49:Q49"/>
    <mergeCell ref="R49:S49"/>
    <mergeCell ref="T49:U49"/>
    <mergeCell ref="H29:I29"/>
    <mergeCell ref="X29:Y29"/>
    <mergeCell ref="Z29:AA30"/>
    <mergeCell ref="AB29:AC30"/>
    <mergeCell ref="B31:E31"/>
    <mergeCell ref="T29:U29"/>
    <mergeCell ref="V29:W29"/>
    <mergeCell ref="L29:M29"/>
    <mergeCell ref="N29:O29"/>
    <mergeCell ref="P29:Q29"/>
    <mergeCell ref="R29:S29"/>
    <mergeCell ref="J29:K29"/>
    <mergeCell ref="P39:Q39"/>
    <mergeCell ref="R39:S39"/>
    <mergeCell ref="Z35:AA35"/>
    <mergeCell ref="AB35:AC35"/>
    <mergeCell ref="AB36:AC36"/>
    <mergeCell ref="N35:O35"/>
    <mergeCell ref="P35:Q35"/>
    <mergeCell ref="R35:S35"/>
    <mergeCell ref="V35:W35"/>
    <mergeCell ref="X35:Y35"/>
    <mergeCell ref="T35:U35"/>
  </mergeCells>
  <dataValidations disablePrompts="1" count="1">
    <dataValidation type="list" allowBlank="1" showInputMessage="1" showErrorMessage="1" sqref="AC45 AC35" xr:uid="{D7E30977-AEA1-4776-AC23-9C176F91F89E}">
      <formula1>"45000000,55000000,57000000,60000000"</formula1>
    </dataValidation>
  </dataValidations>
  <pageMargins left="0.1" right="0.1" top="0.75" bottom="0.75" header="0.3" footer="0.3"/>
  <pageSetup scale="19" orientation="landscape" r:id="rId1"/>
  <headerFooter>
    <oddFooter>&amp;LRFP No. DCH0000105&amp;CPage 2, Cost Worksheet</oddFooter>
  </headerFooter>
  <rowBreaks count="1" manualBreakCount="1">
    <brk id="5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6A094-7D58-4214-B92F-9850E12E58C3}">
  <dimension ref="B2:D16"/>
  <sheetViews>
    <sheetView showGridLines="0" topLeftCell="A8" zoomScale="110" zoomScaleNormal="110" workbookViewId="0">
      <selection activeCell="B4" sqref="B4:C4"/>
    </sheetView>
  </sheetViews>
  <sheetFormatPr defaultColWidth="8.88671875" defaultRowHeight="14.4" x14ac:dyDescent="0.3"/>
  <cols>
    <col min="1" max="1" width="3.44140625" customWidth="1"/>
    <col min="2" max="2" width="74" customWidth="1"/>
    <col min="4" max="4" width="4.109375" customWidth="1"/>
  </cols>
  <sheetData>
    <row r="2" spans="2:4" ht="61.5" customHeight="1" x14ac:dyDescent="0.3"/>
    <row r="3" spans="2:4" ht="17.399999999999999" x14ac:dyDescent="0.3">
      <c r="B3" s="148" t="s">
        <v>0</v>
      </c>
      <c r="C3" s="148"/>
    </row>
    <row r="4" spans="2:4" ht="17.399999999999999" x14ac:dyDescent="0.3">
      <c r="B4" s="148" t="s">
        <v>1</v>
      </c>
      <c r="C4" s="148"/>
    </row>
    <row r="5" spans="2:4" ht="17.399999999999999" x14ac:dyDescent="0.3">
      <c r="B5" s="94" t="s">
        <v>2</v>
      </c>
      <c r="C5" s="94"/>
    </row>
    <row r="6" spans="2:4" ht="18" x14ac:dyDescent="0.35">
      <c r="B6" s="83" t="s">
        <v>135</v>
      </c>
      <c r="C6" s="84"/>
    </row>
    <row r="7" spans="2:4" ht="17.399999999999999" x14ac:dyDescent="0.3">
      <c r="B7" s="148" t="s">
        <v>3</v>
      </c>
      <c r="C7" s="148"/>
    </row>
    <row r="8" spans="2:4" ht="18" x14ac:dyDescent="0.35">
      <c r="B8" s="88" t="s">
        <v>4</v>
      </c>
      <c r="C8" s="84"/>
    </row>
    <row r="10" spans="2:4" ht="15" customHeight="1" x14ac:dyDescent="0.3">
      <c r="B10" s="249" t="s">
        <v>131</v>
      </c>
      <c r="C10" s="250"/>
      <c r="D10" s="251"/>
    </row>
    <row r="11" spans="2:4" x14ac:dyDescent="0.3">
      <c r="B11" s="252"/>
      <c r="C11" s="253"/>
      <c r="D11" s="254"/>
    </row>
    <row r="12" spans="2:4" x14ac:dyDescent="0.3">
      <c r="B12" s="255"/>
      <c r="C12" s="256"/>
      <c r="D12" s="257"/>
    </row>
    <row r="13" spans="2:4" ht="86.25" customHeight="1" x14ac:dyDescent="0.3">
      <c r="B13" s="258" t="s">
        <v>132</v>
      </c>
      <c r="C13" s="259"/>
      <c r="D13" s="260"/>
    </row>
    <row r="14" spans="2:4" ht="110.25" customHeight="1" x14ac:dyDescent="0.3">
      <c r="B14" s="261" t="s">
        <v>133</v>
      </c>
      <c r="C14" s="262"/>
      <c r="D14" s="263"/>
    </row>
    <row r="15" spans="2:4" ht="145.5" customHeight="1" x14ac:dyDescent="0.3">
      <c r="B15" s="264" t="s">
        <v>134</v>
      </c>
      <c r="C15" s="265"/>
      <c r="D15" s="266"/>
    </row>
    <row r="16" spans="2:4" ht="15" customHeight="1" x14ac:dyDescent="0.3">
      <c r="B16" s="267"/>
      <c r="C16" s="268"/>
      <c r="D16" s="269"/>
    </row>
  </sheetData>
  <sheetProtection algorithmName="SHA-512" hashValue="vEdEgYRAuflKDD4jproL4qjOZLiT2hIYZ+RQ2DQQK1d5iS1iFmlhBW84ZkAujWyrNDJD3mzVidg8xoi45grzXg==" saltValue="NgkaITJdG3A+uH5/DIQ0Yg==" spinCount="100000" sheet="1" objects="1" scenarios="1"/>
  <mergeCells count="7">
    <mergeCell ref="B10:D12"/>
    <mergeCell ref="B13:D13"/>
    <mergeCell ref="B14:D14"/>
    <mergeCell ref="B15:D16"/>
    <mergeCell ref="B3:C3"/>
    <mergeCell ref="B4:C4"/>
    <mergeCell ref="B7:C7"/>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727a93-714c-4aa9-8cad-3553aba27e90" xsi:nil="true"/>
    <Status xmlns="47d82a4f-a868-4e12-9255-cfae633fee86">Final File</Status>
    <lcf76f155ced4ddcb4097134ff3c332f xmlns="47d82a4f-a868-4e12-9255-cfae633fee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343F53B757D64B8D4632A20B846797" ma:contentTypeVersion="15" ma:contentTypeDescription="Create a new document." ma:contentTypeScope="" ma:versionID="136d42bb92d3ad1307c858e3738027c4">
  <xsd:schema xmlns:xsd="http://www.w3.org/2001/XMLSchema" xmlns:xs="http://www.w3.org/2001/XMLSchema" xmlns:p="http://schemas.microsoft.com/office/2006/metadata/properties" xmlns:ns2="47d82a4f-a868-4e12-9255-cfae633fee86" xmlns:ns3="e0727a93-714c-4aa9-8cad-3553aba27e90" targetNamespace="http://schemas.microsoft.com/office/2006/metadata/properties" ma:root="true" ma:fieldsID="0d00e4b328f0335b129a867c4f593c48" ns2:_="" ns3:_="">
    <xsd:import namespace="47d82a4f-a868-4e12-9255-cfae633fee86"/>
    <xsd:import namespace="e0727a93-714c-4aa9-8cad-3553aba27e90"/>
    <xsd:element name="properties">
      <xsd:complexType>
        <xsd:sequence>
          <xsd:element name="documentManagement">
            <xsd:complexType>
              <xsd:all>
                <xsd:element ref="ns2:Status"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82a4f-a868-4e12-9255-cfae633fee86" elementFormDefault="qualified">
    <xsd:import namespace="http://schemas.microsoft.com/office/2006/documentManagement/types"/>
    <xsd:import namespace="http://schemas.microsoft.com/office/infopath/2007/PartnerControls"/>
    <xsd:element name="Status" ma:index="8" nillable="true" ma:displayName="Status" ma:format="Dropdown" ma:internalName="Status">
      <xsd:simpleType>
        <xsd:restriction base="dms:Choice">
          <xsd:enumeration value="Writing"/>
          <xsd:enumeration value="Ready for Review"/>
          <xsd:enumeration value="Ready for Edit"/>
          <xsd:enumeration value="Editing"/>
          <xsd:enumeration value="Ready for Template/Compliance"/>
          <xsd:enumeration value="Final File"/>
          <xsd:enumeration value="Ready for Roll up/Production"/>
          <xsd:enumeration value="Ready for Print/USB"/>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7859d47-9134-4dfb-8a16-cdcf3fa34fd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27a93-714c-4aa9-8cad-3553aba27e9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8b97ecc-b886-43bd-9292-7b6511e5635c}" ma:internalName="TaxCatchAll" ma:showField="CatchAllData" ma:web="e0727a93-714c-4aa9-8cad-3553aba27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5808F3-67B9-44C8-B55B-5DE1388EAF59}">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e0727a93-714c-4aa9-8cad-3553aba27e90"/>
    <ds:schemaRef ds:uri="47d82a4f-a868-4e12-9255-cfae633fee86"/>
    <ds:schemaRef ds:uri="http://purl.org/dc/dcmitype/"/>
    <ds:schemaRef ds:uri="http://purl.org/dc/elements/1.1/"/>
  </ds:schemaRefs>
</ds:datastoreItem>
</file>

<file path=customXml/itemProps2.xml><?xml version="1.0" encoding="utf-8"?>
<ds:datastoreItem xmlns:ds="http://schemas.openxmlformats.org/officeDocument/2006/customXml" ds:itemID="{85A32B8C-43BF-475E-96B9-A8841F981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82a4f-a868-4e12-9255-cfae633fee86"/>
    <ds:schemaRef ds:uri="e0727a93-714c-4aa9-8cad-3553aba27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AB336B-0CF5-4272-B5D9-D16A8C0A4A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Cost Proposal</vt:lpstr>
      <vt:lpstr>Scoring Formula</vt:lpstr>
      <vt:lpstr>Instructions!Print_Area</vt:lpstr>
      <vt:lpstr>'Cost Proposal'!Print_Titles</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proposal worksheet</dc:title>
  <dc:subject/>
  <dc:creator>Sabrina Gibson</dc:creator>
  <cp:keywords/>
  <dc:description/>
  <cp:lastModifiedBy>Williams, Caitlin</cp:lastModifiedBy>
  <cp:revision/>
  <cp:lastPrinted>2024-04-23T19:36:29Z</cp:lastPrinted>
  <dcterms:created xsi:type="dcterms:W3CDTF">2014-06-16T11:39:48Z</dcterms:created>
  <dcterms:modified xsi:type="dcterms:W3CDTF">2024-04-23T19:36:55Z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0x01010053343F53B757D64B8D4632A20B846797</vt:lpwstr>
  </property>
  <property fmtid="{D5CDD505-2E9C-101B-9397-08002B2CF9AE}" pid="3" name="SV_QUERY_LIST_4F35BF76-6C0D-4D9B-82B2-816C12CF3733">
    <vt:lpwstr>empty_477D106A-C0D6-4607-AEBD-E2C9D60EA279</vt:lpwstr>
  </property>
  <property fmtid="{D5CDD505-2E9C-101B-9397-08002B2CF9AE}" pid="4" name="MSIP_Label_7a908667-6606-4ab9-9a82-38569501aa5d_Enabled">
    <vt:lpwstr>true</vt:lpwstr>
  </property>
  <property fmtid="{D5CDD505-2E9C-101B-9397-08002B2CF9AE}" pid="5" name="MSIP_Label_7a908667-6606-4ab9-9a82-38569501aa5d_SetDate">
    <vt:lpwstr>2023-05-17T19:27:15Z</vt:lpwstr>
  </property>
  <property fmtid="{D5CDD505-2E9C-101B-9397-08002B2CF9AE}" pid="6" name="MSIP_Label_7a908667-6606-4ab9-9a82-38569501aa5d_Method">
    <vt:lpwstr>Standard</vt:lpwstr>
  </property>
  <property fmtid="{D5CDD505-2E9C-101B-9397-08002B2CF9AE}" pid="7" name="MSIP_Label_7a908667-6606-4ab9-9a82-38569501aa5d_Name">
    <vt:lpwstr>defa4170-0d19-0005-0004-bc88714345d2</vt:lpwstr>
  </property>
  <property fmtid="{D5CDD505-2E9C-101B-9397-08002B2CF9AE}" pid="8" name="MSIP_Label_7a908667-6606-4ab9-9a82-38569501aa5d_SiteId">
    <vt:lpwstr>5c572e77-1a4e-4518-b82d-617cad976e5f</vt:lpwstr>
  </property>
  <property fmtid="{D5CDD505-2E9C-101B-9397-08002B2CF9AE}" pid="9" name="MSIP_Label_7a908667-6606-4ab9-9a82-38569501aa5d_ActionId">
    <vt:lpwstr>68968d52-0b68-4f12-a9c0-3b75fb831906</vt:lpwstr>
  </property>
  <property fmtid="{D5CDD505-2E9C-101B-9397-08002B2CF9AE}" pid="10" name="MSIP_Label_7a908667-6606-4ab9-9a82-38569501aa5d_ContentBits">
    <vt:lpwstr>0</vt:lpwstr>
  </property>
  <property fmtid="{D5CDD505-2E9C-101B-9397-08002B2CF9AE}" pid="11" name="MediaServiceImageTags">
    <vt:lpwstr/>
  </property>
</Properties>
</file>