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O:\Procurement Files\DAS_NASPO_Lead_Vehicle and Box Truck Rental\Enterprise Master Agreement\Amendment to Master\Amendment 3\"/>
    </mc:Choice>
  </mc:AlternateContent>
  <xr:revisionPtr revIDLastSave="0" documentId="13_ncr:1_{3BAAB174-7D25-43D3-980B-0CF4972E014C}" xr6:coauthVersionLast="47" xr6:coauthVersionMax="47" xr10:uidLastSave="{00000000-0000-0000-0000-000000000000}"/>
  <bookViews>
    <workbookView xWindow="-103" yWindow="-103" windowWidth="29692" windowHeight="11829" xr2:uid="{07E417CA-82A1-4CF6-93AB-E488FF84CAFC}"/>
  </bookViews>
  <sheets>
    <sheet name=" Standard Box trucks Rates" sheetId="1" r:id="rId1"/>
    <sheet name="$1M Liability Rate Plan " sheetId="5" r:id="rId2"/>
    <sheet name="Daily Surcharg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5" l="1"/>
  <c r="D40" i="5" s="1"/>
  <c r="B39" i="5"/>
  <c r="D39" i="5" s="1"/>
  <c r="B38" i="5"/>
  <c r="D38" i="5" s="1"/>
  <c r="B37" i="5"/>
  <c r="D37" i="5" s="1"/>
  <c r="B36" i="5"/>
  <c r="D36" i="5" s="1"/>
  <c r="B35" i="5"/>
  <c r="B34" i="5"/>
  <c r="D34" i="5" s="1"/>
  <c r="B33" i="5"/>
  <c r="C33" i="5" s="1"/>
  <c r="C37" i="5"/>
  <c r="C36" i="5"/>
  <c r="D35" i="5"/>
  <c r="C35" i="5"/>
  <c r="D33" i="5"/>
  <c r="C40" i="5" l="1"/>
  <c r="C39" i="5"/>
  <c r="C38" i="5"/>
  <c r="C34" i="5"/>
  <c r="D34" i="1"/>
  <c r="D35" i="1"/>
  <c r="D36" i="1"/>
  <c r="D37" i="1"/>
  <c r="D38" i="1"/>
  <c r="D39" i="1"/>
  <c r="D40" i="1"/>
  <c r="D33" i="1"/>
  <c r="C34" i="1"/>
  <c r="C35" i="1"/>
  <c r="C36" i="1"/>
  <c r="C37" i="1"/>
  <c r="C38" i="1"/>
  <c r="C39" i="1"/>
  <c r="C40" i="1"/>
  <c r="C33" i="1"/>
  <c r="B5" i="5"/>
  <c r="C5" i="5" s="1"/>
  <c r="B6" i="5"/>
  <c r="C6" i="5"/>
  <c r="D6" i="5"/>
  <c r="B7" i="5"/>
  <c r="D7" i="5" s="1"/>
  <c r="C7" i="5"/>
  <c r="B8" i="5"/>
  <c r="D8" i="5" s="1"/>
  <c r="B9" i="5"/>
  <c r="C9" i="5" s="1"/>
  <c r="B11" i="5"/>
  <c r="C11" i="5" s="1"/>
  <c r="B12" i="5"/>
  <c r="D12" i="5" s="1"/>
  <c r="B13" i="5"/>
  <c r="D13" i="5" s="1"/>
  <c r="C13" i="5"/>
  <c r="B14" i="5"/>
  <c r="C14" i="5" s="1"/>
  <c r="D14" i="5"/>
  <c r="B16" i="5"/>
  <c r="D16" i="5" s="1"/>
  <c r="C16" i="5"/>
  <c r="B17" i="5"/>
  <c r="D17" i="5" s="1"/>
  <c r="C17" i="5"/>
  <c r="B19" i="5"/>
  <c r="D19" i="5" s="1"/>
  <c r="C19" i="5"/>
  <c r="B21" i="5"/>
  <c r="C21" i="5" s="1"/>
  <c r="D21" i="5"/>
  <c r="B22" i="5"/>
  <c r="D22" i="5" s="1"/>
  <c r="C22" i="5"/>
  <c r="B23" i="5"/>
  <c r="C23" i="5" s="1"/>
  <c r="B24" i="5"/>
  <c r="D24" i="5" s="1"/>
  <c r="B25" i="5"/>
  <c r="C25" i="5" s="1"/>
  <c r="D25" i="5"/>
  <c r="B26" i="5"/>
  <c r="C26" i="5"/>
  <c r="D26" i="5"/>
  <c r="B27" i="5"/>
  <c r="C27" i="5" s="1"/>
  <c r="B28" i="5"/>
  <c r="D28" i="5" s="1"/>
  <c r="C28" i="5"/>
  <c r="B29" i="5"/>
  <c r="C29" i="5" s="1"/>
  <c r="B30" i="5"/>
  <c r="C30" i="5"/>
  <c r="D30" i="5"/>
  <c r="B31" i="5"/>
  <c r="C31" i="5"/>
  <c r="D31" i="5"/>
  <c r="B32" i="5"/>
  <c r="D32" i="5" s="1"/>
  <c r="C32" i="5"/>
  <c r="D11" i="5" l="1"/>
  <c r="D29" i="5"/>
  <c r="C24" i="5"/>
  <c r="D5" i="5"/>
  <c r="D23" i="5"/>
  <c r="D9" i="5"/>
  <c r="D27" i="5"/>
  <c r="C8" i="5"/>
  <c r="C12" i="5"/>
</calcChain>
</file>

<file path=xl/sharedStrings.xml><?xml version="1.0" encoding="utf-8"?>
<sst xmlns="http://schemas.openxmlformats.org/spreadsheetml/2006/main" count="164" uniqueCount="77">
  <si>
    <t xml:space="preserve">Amount </t>
  </si>
  <si>
    <t>AK, HI Home-City; Boston Home-City; Chicago Home-City; Tahoe</t>
  </si>
  <si>
    <t>San Francisco South Bay Home-City</t>
  </si>
  <si>
    <t>San Francisco (Including Peninsula, unless otherwise indicated) Home-City</t>
  </si>
  <si>
    <t>NYC Boroughs (Bronx, Brooklyn, Manhattan, Queens, and Staten Island)</t>
  </si>
  <si>
    <t>Mt Home-City; ND Home-City; NE (excluding Omaha and Lincoln): PR; SD (Excluding Sioux Falls); WV; WY (Excluding Cheyenne, Laramie, and Jackson): Bemidji, MN, Elko; Las Vegas Strip</t>
  </si>
  <si>
    <t xml:space="preserve">DC Metro; L.A. Home-City and West L.A Area Home-City; San Francisco Central Coast Home-City; San Francisco North and East Bay Home City. </t>
  </si>
  <si>
    <t>NY/CT/NJ Metro (Including Westchester Home-City, Stamford, and Jersey City)</t>
  </si>
  <si>
    <t>Box Trucks (No lift gate)</t>
  </si>
  <si>
    <t>15 feet long, minimum 3,500 payload</t>
  </si>
  <si>
    <t xml:space="preserve">16 feet long, minimum 3,500 payload </t>
  </si>
  <si>
    <t xml:space="preserve">Box Trucks (With Lift Gates) </t>
  </si>
  <si>
    <t>Pick Up Trucks</t>
  </si>
  <si>
    <t>Heavy Duty Pick up (3/4 ton)</t>
  </si>
  <si>
    <t>Other Rentals Available</t>
  </si>
  <si>
    <t xml:space="preserve">Standard Cargo Van </t>
  </si>
  <si>
    <t>Additional Per Mile Charge</t>
  </si>
  <si>
    <t xml:space="preserve">Other Trucks/Vans Available </t>
  </si>
  <si>
    <t>12 Ft Stake Bed</t>
  </si>
  <si>
    <t>16 Ft Stake Bed</t>
  </si>
  <si>
    <t>24 Ft Stake Bed</t>
  </si>
  <si>
    <t>26 Ft Stake Bed</t>
  </si>
  <si>
    <t>3/4 Ton Pick up 4WD Diesel</t>
  </si>
  <si>
    <t>1 Ton Pick up Truck 4WD Diesel</t>
  </si>
  <si>
    <t xml:space="preserve">Mini Cargo Van </t>
  </si>
  <si>
    <t xml:space="preserve">Heavy Duty Cargo Van </t>
  </si>
  <si>
    <t xml:space="preserve">Heavy Duty XL Cargo Van </t>
  </si>
  <si>
    <t xml:space="preserve">Hi-Roof cargo Van </t>
  </si>
  <si>
    <t xml:space="preserve">24Ft box Truck with lift gate </t>
  </si>
  <si>
    <t xml:space="preserve">Retained Responsibility </t>
  </si>
  <si>
    <t xml:space="preserve">Liability </t>
  </si>
  <si>
    <t>* see below</t>
  </si>
  <si>
    <t>Heavy Duty Pick up (1 ton)</t>
  </si>
  <si>
    <t>Telematics</t>
  </si>
  <si>
    <t>Available upon request, rates vary by region</t>
  </si>
  <si>
    <t>Daily Surcharges Enterprise Brand</t>
  </si>
  <si>
    <t xml:space="preserve">Limited to oil changes, fluids, filters, normal wear of brakes and tires. Preventative Maintenance does not include repairs required that are result of neglect, abuse, or collision.  Repairs to after market equipment and glass are not included.  </t>
  </si>
  <si>
    <t xml:space="preserve">Moving Blankets/Pads/Dollies/Straps </t>
  </si>
  <si>
    <t xml:space="preserve">20 feet long, minimum 9,000  payload </t>
  </si>
  <si>
    <t xml:space="preserve">26 feet long, minimum 9,000 payload </t>
  </si>
  <si>
    <t xml:space="preserve">12 feet long, minimum 3,000 payload </t>
  </si>
  <si>
    <t xml:space="preserve">20 feet long, minimum 9,000 payload </t>
  </si>
  <si>
    <t>26 feet long, minimum 9,000 payload</t>
  </si>
  <si>
    <t>Stake Class 4/5 Conventional</t>
  </si>
  <si>
    <t xml:space="preserve">All Rates listed in cost sheet above include DW with $2,500.00 Retained Responsibility </t>
  </si>
  <si>
    <t xml:space="preserve">Preventative Maintech included in rental </t>
  </si>
  <si>
    <t xml:space="preserve">Roadside Assistance Protection </t>
  </si>
  <si>
    <t xml:space="preserve">Available upon request, rates vary by region and are subject to change  </t>
  </si>
  <si>
    <t xml:space="preserve"> Daily Rate for rentals from 1-6 days  per 24 hour period. </t>
  </si>
  <si>
    <r>
      <rPr>
        <u val="singleAccounting"/>
        <sz val="12"/>
        <color theme="1"/>
        <rFont val="Times New Roman"/>
        <family val="1"/>
      </rPr>
      <t>Weekly</t>
    </r>
    <r>
      <rPr>
        <b/>
        <u val="singleAccounting"/>
        <sz val="12"/>
        <color theme="1"/>
        <rFont val="Times New Roman"/>
        <family val="1"/>
      </rPr>
      <t xml:space="preserve"> </t>
    </r>
    <r>
      <rPr>
        <sz val="12"/>
        <color theme="1"/>
        <rFont val="Times New Roman"/>
        <family val="1"/>
      </rPr>
      <t xml:space="preserve"> rate  for 7 days at 6 x the Daily rate </t>
    </r>
  </si>
  <si>
    <t>Monthly rate 24 x the Daily Rate</t>
  </si>
  <si>
    <t>EAN Services, LLC</t>
  </si>
  <si>
    <t>Islip Home-City; NY (Unless otherwise indicated); Seattle</t>
  </si>
  <si>
    <t>*Mileage Included</t>
  </si>
  <si>
    <t>Available upon request at $8.99 per day.  This protection waives financial responsibility for roadside service as it relates to chargeable roadside incidents: such as lost keys, lock outs and fuel outages.</t>
  </si>
  <si>
    <t xml:space="preserve"> </t>
  </si>
  <si>
    <t>Available upon request at $8.99 per day.  This protection waives financial responsibilty for roadside service as it relates to chargeable roadside incidents: such as lost keys, lock outs and fuel outages.</t>
  </si>
  <si>
    <t>Mileage Included</t>
  </si>
  <si>
    <t xml:space="preserve">  </t>
  </si>
  <si>
    <t xml:space="preserve">EAN Services, LLC </t>
  </si>
  <si>
    <t xml:space="preserve">$1M Combined Single Limt  included in Rates </t>
  </si>
  <si>
    <t>Rates include LP for accidents arising out of the operation or use of the rental vehicle with split limits of $100,000 bodily injury or death per person, $300,000 bodily injury or death per occurrence and $50,000 property damage per occurrence in either case upon the terms and subject to the limitations set forth herein and in the insurance policy which provides coverage. Unless required by law, Liability Protection excludes any protection afforded under: first party benefits; personal injury protection; medical payments; no-fault; and uninsured or underinsured motorist. No coverage is provided for physical damage to, or theft of, the rental Box Truck.”</t>
  </si>
  <si>
    <t xml:space="preserve">Gooseneck Class 4/5 Conventional </t>
  </si>
  <si>
    <t xml:space="preserve">Dump Body Class 4/5 Conventional </t>
  </si>
  <si>
    <t xml:space="preserve">Utility/Service Body </t>
  </si>
  <si>
    <t xml:space="preserve">Utility/Service Body 4/5 Conventional </t>
  </si>
  <si>
    <t xml:space="preserve">14 Ft Box Truck-Reefer </t>
  </si>
  <si>
    <t xml:space="preserve">Hi-Roof cargo Van-Reefer </t>
  </si>
  <si>
    <t xml:space="preserve">26 FT Box Truck-Reefer </t>
  </si>
  <si>
    <t xml:space="preserve">24 FT Box Truck Reefer </t>
  </si>
  <si>
    <t xml:space="preserve">*see below </t>
  </si>
  <si>
    <t xml:space="preserve">* see below for free mileage included </t>
  </si>
  <si>
    <t xml:space="preserve">The following trucks/Vans have 150 free miles per day, 750 free  miles per week and 3,000 free per month include in rates: 3/4 Ton Pick up, 3/4 Ton Diesel, 1 ton Pick up , 1 ton pick up Diesel, mini cargo van, standard cargo van, HD cargo van, HD XL cargo van, Hi-Roof Cargo van, Gooseneck Class 4/5 Conventional, Dump Body 4/5 Conventional, Utility/Service Body, Utility/Service Body 4/5 Conventional, and Hi Roof Cargo Van Reefer.  </t>
  </si>
  <si>
    <t>The following trucks/Vans have 150 free miles per day, 750 free  miles per week and 3,000 free per month include in rates: 3/4 Ton Pick up, 3/4 Ton Diesel, 1 ton Pick up , 1 ton ick up Diesel, mini cargo van, standard cargo van, HD cargo van, HD XL cargo van, Hi-Roof Cargo van, Gooseneck Class 4/5 Conventional, Dump Body 4/5 Conventional, Utility/Service Body, Utility/Service Body 4/5 Conventional, and Hi Roof Cargo Van Reefer.</t>
  </si>
  <si>
    <t xml:space="preserve">* see below for mileage included </t>
  </si>
  <si>
    <r>
      <t xml:space="preserve">Revised Exhibit 4.1 Rates and Box Truck Types - </t>
    </r>
    <r>
      <rPr>
        <b/>
        <sz val="12"/>
        <color rgb="FFFF0000"/>
        <rFont val="Times New Roman"/>
        <family val="1"/>
      </rPr>
      <t xml:space="preserve">See Liability insurance below </t>
    </r>
    <r>
      <rPr>
        <b/>
        <sz val="12"/>
        <color theme="1"/>
        <rFont val="Times New Roman"/>
        <family val="1"/>
      </rPr>
      <t>Amendment 3</t>
    </r>
  </si>
  <si>
    <r>
      <t xml:space="preserve"> Revised Exhibit 4.1 Rates and Box Truck Types </t>
    </r>
    <r>
      <rPr>
        <b/>
        <sz val="12"/>
        <color rgb="FFFF0000"/>
        <rFont val="Times New Roman"/>
        <family val="1"/>
      </rPr>
      <t xml:space="preserve">See Liability insurance below </t>
    </r>
    <r>
      <rPr>
        <b/>
        <sz val="12"/>
        <rFont val="Times New Roman"/>
        <family val="1"/>
      </rPr>
      <t>Amendment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</si>
</sst>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3" x14ac:knownFonts="1">
    <font>
      <sz val="11"/>
      <color theme="1"/>
      <name val="Aptos Narrow"/>
      <family val="2"/>
      <scheme val="minor"/>
    </font>
    <font>
      <sz val="11"/>
      <color theme="1"/>
      <name val="Aptos Narrow"/>
      <family val="2"/>
      <scheme val="minor"/>
    </font>
    <font>
      <b/>
      <sz val="12"/>
      <color theme="1"/>
      <name val="Times New Roman"/>
      <family val="1"/>
    </font>
    <font>
      <b/>
      <sz val="12"/>
      <color theme="1"/>
      <name val="Aptos Narrow"/>
      <family val="2"/>
      <scheme val="minor"/>
    </font>
    <font>
      <sz val="12"/>
      <color theme="1"/>
      <name val="Times New Roman"/>
      <family val="1"/>
    </font>
    <font>
      <sz val="12"/>
      <name val="Times New Roman"/>
      <family val="1"/>
    </font>
    <font>
      <u val="singleAccounting"/>
      <sz val="12"/>
      <color theme="1"/>
      <name val="Times New Roman"/>
      <family val="1"/>
    </font>
    <font>
      <b/>
      <u val="singleAccounting"/>
      <sz val="12"/>
      <color theme="1"/>
      <name val="Times New Roman"/>
      <family val="1"/>
    </font>
    <font>
      <sz val="10"/>
      <name val="Aptos Narrow"/>
      <family val="2"/>
      <scheme val="minor"/>
    </font>
    <font>
      <sz val="11"/>
      <color rgb="FFFF0000"/>
      <name val="Aptos Narrow"/>
      <family val="2"/>
      <scheme val="minor"/>
    </font>
    <font>
      <sz val="11"/>
      <color theme="1"/>
      <name val="Times New Roman"/>
      <family val="1"/>
    </font>
    <font>
      <b/>
      <sz val="11"/>
      <color theme="1"/>
      <name val="Times New Roman"/>
      <family val="1"/>
    </font>
    <font>
      <sz val="11"/>
      <name val="Aptos Narrow"/>
      <family val="2"/>
      <scheme val="minor"/>
    </font>
    <font>
      <sz val="11"/>
      <name val="Times New Roman"/>
      <family val="1"/>
    </font>
    <font>
      <sz val="11"/>
      <color rgb="FF00B050"/>
      <name val="Aptos Narrow"/>
      <family val="2"/>
      <scheme val="minor"/>
    </font>
    <font>
      <sz val="12"/>
      <color rgb="FF00B050"/>
      <name val="Times New Roman"/>
      <family val="1"/>
    </font>
    <font>
      <sz val="11"/>
      <color rgb="FF00B050"/>
      <name val="Times New Roman"/>
      <family val="1"/>
    </font>
    <font>
      <sz val="11"/>
      <color theme="9"/>
      <name val="Aptos Narrow"/>
      <family val="2"/>
      <scheme val="minor"/>
    </font>
    <font>
      <sz val="12"/>
      <color theme="9"/>
      <name val="Times New Roman"/>
      <family val="1"/>
    </font>
    <font>
      <sz val="12"/>
      <color rgb="FFFF0000"/>
      <name val="Times New Roman"/>
      <family val="1"/>
    </font>
    <font>
      <b/>
      <sz val="11"/>
      <color theme="1"/>
      <name val="Aptos Narrow"/>
      <family val="2"/>
      <scheme val="minor"/>
    </font>
    <font>
      <b/>
      <sz val="12"/>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0" fillId="0" borderId="0" xfId="0" applyAlignment="1">
      <alignment wrapText="1"/>
    </xf>
    <xf numFmtId="164" fontId="4" fillId="0" borderId="1" xfId="0" applyNumberFormat="1" applyFont="1" applyBorder="1"/>
    <xf numFmtId="0" fontId="4" fillId="0" borderId="0" xfId="0" applyFont="1"/>
    <xf numFmtId="0" fontId="4" fillId="0" borderId="0" xfId="0" applyFont="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4" fillId="0" borderId="4" xfId="0" applyFont="1" applyBorder="1" applyAlignment="1">
      <alignment wrapText="1"/>
    </xf>
    <xf numFmtId="0" fontId="4" fillId="2" borderId="4" xfId="0" applyFont="1" applyFill="1" applyBorder="1" applyAlignment="1">
      <alignment wrapText="1"/>
    </xf>
    <xf numFmtId="0" fontId="4" fillId="2" borderId="1" xfId="0" applyFont="1" applyFill="1" applyBorder="1" applyAlignment="1">
      <alignment wrapText="1"/>
    </xf>
    <xf numFmtId="0" fontId="10" fillId="0" borderId="1" xfId="0" applyFont="1" applyBorder="1" applyAlignment="1">
      <alignment wrapText="1"/>
    </xf>
    <xf numFmtId="0" fontId="10" fillId="0" borderId="1" xfId="0" applyFont="1" applyBorder="1"/>
    <xf numFmtId="0" fontId="4" fillId="2" borderId="1" xfId="0" applyFont="1" applyFill="1" applyBorder="1" applyAlignment="1">
      <alignment horizontal="center"/>
    </xf>
    <xf numFmtId="164" fontId="4" fillId="2" borderId="1" xfId="0" applyNumberFormat="1" applyFont="1" applyFill="1" applyBorder="1"/>
    <xf numFmtId="0" fontId="4" fillId="2" borderId="1" xfId="0" applyFont="1" applyFill="1" applyBorder="1"/>
    <xf numFmtId="164" fontId="11" fillId="3" borderId="1" xfId="0" applyNumberFormat="1" applyFont="1" applyFill="1" applyBorder="1" applyAlignment="1">
      <alignment horizontal="center"/>
    </xf>
    <xf numFmtId="0" fontId="11" fillId="3" borderId="1" xfId="0" applyFont="1" applyFill="1" applyBorder="1" applyAlignment="1">
      <alignment horizontal="center"/>
    </xf>
    <xf numFmtId="0" fontId="10" fillId="0" borderId="0" xfId="0" applyFont="1"/>
    <xf numFmtId="164" fontId="10" fillId="0" borderId="1" xfId="0" applyNumberFormat="1" applyFont="1" applyBorder="1" applyAlignment="1">
      <alignment horizontal="center"/>
    </xf>
    <xf numFmtId="164" fontId="10" fillId="0" borderId="0" xfId="0" applyNumberFormat="1" applyFont="1" applyAlignment="1">
      <alignment horizontal="center"/>
    </xf>
    <xf numFmtId="0" fontId="10" fillId="0" borderId="1" xfId="0" applyFont="1" applyBorder="1" applyAlignment="1">
      <alignment horizontal="left" wrapText="1"/>
    </xf>
    <xf numFmtId="0" fontId="2" fillId="4" borderId="3" xfId="0" applyFont="1" applyFill="1" applyBorder="1" applyAlignment="1">
      <alignment horizontal="center" wrapText="1"/>
    </xf>
    <xf numFmtId="164" fontId="4" fillId="4" borderId="1" xfId="0" applyNumberFormat="1" applyFont="1" applyFill="1" applyBorder="1"/>
    <xf numFmtId="0" fontId="4" fillId="0" borderId="4" xfId="0" applyFont="1" applyBorder="1" applyAlignment="1">
      <alignment horizontal="center" wrapText="1"/>
    </xf>
    <xf numFmtId="0" fontId="4" fillId="0" borderId="4" xfId="0" applyFont="1" applyBorder="1" applyAlignment="1">
      <alignment horizontal="left"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wrapText="1"/>
    </xf>
    <xf numFmtId="0" fontId="2" fillId="4" borderId="1" xfId="0" applyFont="1" applyFill="1" applyBorder="1" applyAlignment="1">
      <alignment horizontal="center" wrapText="1"/>
    </xf>
    <xf numFmtId="8" fontId="4" fillId="0" borderId="1" xfId="0" applyNumberFormat="1" applyFont="1" applyBorder="1"/>
    <xf numFmtId="0" fontId="12" fillId="0" borderId="0" xfId="0" applyFont="1" applyAlignment="1">
      <alignment horizontal="left" wrapText="1"/>
    </xf>
    <xf numFmtId="0" fontId="9" fillId="0" borderId="0" xfId="0" applyFont="1" applyAlignment="1">
      <alignment wrapText="1"/>
    </xf>
    <xf numFmtId="0" fontId="12" fillId="0" borderId="0" xfId="0" applyFont="1" applyAlignment="1">
      <alignment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164" fontId="4" fillId="0" borderId="5" xfId="0" applyNumberFormat="1" applyFont="1" applyBorder="1" applyAlignment="1">
      <alignment horizontal="left"/>
    </xf>
    <xf numFmtId="164" fontId="4" fillId="4" borderId="5" xfId="0" applyNumberFormat="1" applyFont="1" applyFill="1" applyBorder="1" applyAlignment="1">
      <alignment horizontal="left"/>
    </xf>
    <xf numFmtId="164" fontId="4" fillId="0" borderId="5" xfId="0" applyNumberFormat="1" applyFont="1" applyBorder="1" applyAlignment="1">
      <alignment horizontal="left" wrapText="1"/>
    </xf>
    <xf numFmtId="0" fontId="8" fillId="2" borderId="1" xfId="0" applyFont="1" applyFill="1" applyBorder="1" applyAlignment="1">
      <alignment horizontal="left"/>
    </xf>
    <xf numFmtId="0" fontId="4" fillId="2" borderId="1" xfId="0" applyFont="1" applyFill="1" applyBorder="1" applyAlignment="1">
      <alignment horizontal="left"/>
    </xf>
    <xf numFmtId="0" fontId="4" fillId="0" borderId="0" xfId="0" applyFont="1" applyAlignment="1">
      <alignment horizontal="left"/>
    </xf>
    <xf numFmtId="0" fontId="0" fillId="0" borderId="0" xfId="0" applyAlignment="1">
      <alignment horizontal="left"/>
    </xf>
    <xf numFmtId="164" fontId="4" fillId="0" borderId="1" xfId="0" applyNumberFormat="1" applyFont="1" applyBorder="1" applyAlignment="1">
      <alignment horizontal="left"/>
    </xf>
    <xf numFmtId="164" fontId="4" fillId="4" borderId="1" xfId="0" applyNumberFormat="1" applyFont="1" applyFill="1" applyBorder="1" applyAlignment="1">
      <alignment horizontal="left"/>
    </xf>
    <xf numFmtId="164" fontId="4" fillId="0" borderId="1" xfId="0" applyNumberFormat="1" applyFont="1" applyBorder="1" applyAlignment="1">
      <alignment horizontal="left" wrapText="1"/>
    </xf>
    <xf numFmtId="0" fontId="14" fillId="0" borderId="0" xfId="0" applyFont="1"/>
    <xf numFmtId="0" fontId="16" fillId="0" borderId="0" xfId="0" applyFont="1"/>
    <xf numFmtId="8" fontId="14" fillId="0" borderId="0" xfId="0" applyNumberFormat="1" applyFont="1"/>
    <xf numFmtId="0" fontId="3" fillId="2" borderId="7" xfId="0" applyFont="1" applyFill="1" applyBorder="1" applyAlignment="1">
      <alignment horizontal="center" vertical="center" wrapText="1"/>
    </xf>
    <xf numFmtId="44" fontId="5" fillId="2" borderId="8" xfId="1" applyFont="1" applyFill="1" applyBorder="1" applyAlignment="1" applyProtection="1">
      <alignment horizontal="left" vertical="top" wrapText="1"/>
    </xf>
    <xf numFmtId="44" fontId="4" fillId="2" borderId="8" xfId="1" applyFont="1" applyFill="1" applyBorder="1" applyAlignment="1" applyProtection="1">
      <alignment horizontal="left" vertical="center" wrapText="1"/>
    </xf>
    <xf numFmtId="44" fontId="4" fillId="2" borderId="9" xfId="1" applyFont="1" applyFill="1" applyBorder="1" applyAlignment="1" applyProtection="1">
      <alignment horizontal="left" vertical="top" wrapText="1"/>
    </xf>
    <xf numFmtId="0" fontId="18" fillId="0" borderId="0" xfId="0" applyFont="1"/>
    <xf numFmtId="0" fontId="17" fillId="0" borderId="0" xfId="0" applyFont="1" applyAlignment="1">
      <alignment wrapText="1"/>
    </xf>
    <xf numFmtId="0" fontId="19" fillId="2" borderId="1" xfId="0" applyFont="1" applyFill="1" applyBorder="1" applyAlignment="1">
      <alignment horizontal="center"/>
    </xf>
    <xf numFmtId="0" fontId="4" fillId="0" borderId="0" xfId="0" applyFont="1" applyAlignment="1">
      <alignment vertical="top" wrapText="1"/>
    </xf>
    <xf numFmtId="164" fontId="0" fillId="0" borderId="0" xfId="0" applyNumberFormat="1"/>
    <xf numFmtId="164" fontId="0" fillId="0" borderId="0" xfId="0" applyNumberFormat="1" applyAlignment="1">
      <alignment horizontal="left"/>
    </xf>
    <xf numFmtId="0" fontId="13" fillId="0" borderId="1" xfId="0" applyFont="1" applyBorder="1"/>
    <xf numFmtId="44" fontId="15" fillId="2" borderId="0" xfId="1" applyFont="1" applyFill="1" applyBorder="1" applyAlignment="1" applyProtection="1">
      <alignment horizontal="center" vertical="center" wrapText="1"/>
    </xf>
    <xf numFmtId="0" fontId="0" fillId="0" borderId="1" xfId="0" applyBorder="1"/>
    <xf numFmtId="0" fontId="5" fillId="2" borderId="1" xfId="0" applyFont="1" applyFill="1" applyBorder="1" applyAlignment="1">
      <alignment horizontal="left" vertical="top"/>
    </xf>
    <xf numFmtId="0" fontId="17" fillId="0" borderId="0" xfId="0" applyFont="1"/>
    <xf numFmtId="0" fontId="4" fillId="2" borderId="1" xfId="0" applyFont="1" applyFill="1" applyBorder="1" applyAlignment="1">
      <alignment vertical="top" wrapText="1"/>
    </xf>
    <xf numFmtId="0" fontId="5" fillId="2" borderId="1" xfId="0" applyFont="1" applyFill="1" applyBorder="1" applyAlignment="1">
      <alignment horizontal="center"/>
    </xf>
    <xf numFmtId="0" fontId="5" fillId="2" borderId="1" xfId="0" applyFont="1" applyFill="1" applyBorder="1" applyAlignment="1">
      <alignment vertical="top" wrapText="1"/>
    </xf>
    <xf numFmtId="44" fontId="15" fillId="2" borderId="10" xfId="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20" fillId="4" borderId="1" xfId="0" applyFont="1" applyFill="1" applyBorder="1"/>
    <xf numFmtId="0" fontId="2" fillId="2" borderId="1" xfId="0" applyFont="1" applyFill="1" applyBorder="1" applyAlignment="1">
      <alignment vertical="top" wrapText="1"/>
    </xf>
    <xf numFmtId="44" fontId="5" fillId="2" borderId="10" xfId="1" applyFont="1" applyFill="1" applyBorder="1" applyAlignment="1" applyProtection="1">
      <alignment horizontal="left" vertical="top" wrapText="1"/>
    </xf>
    <xf numFmtId="44" fontId="4" fillId="2" borderId="11" xfId="1" applyFont="1" applyFill="1" applyBorder="1" applyAlignment="1" applyProtection="1">
      <alignment horizontal="left" vertical="top" wrapText="1"/>
    </xf>
    <xf numFmtId="44" fontId="4" fillId="2" borderId="10" xfId="1" applyFont="1" applyFill="1" applyBorder="1" applyAlignment="1" applyProtection="1">
      <alignment horizontal="left" vertical="top" wrapText="1"/>
    </xf>
    <xf numFmtId="0" fontId="21" fillId="0" borderId="0" xfId="0" applyFont="1" applyAlignment="1">
      <alignment vertical="center" wrapText="1"/>
    </xf>
    <xf numFmtId="164" fontId="4" fillId="0" borderId="1" xfId="1" applyNumberFormat="1" applyFont="1" applyBorder="1"/>
    <xf numFmtId="8" fontId="12" fillId="0" borderId="0" xfId="0" applyNumberFormat="1" applyFont="1"/>
    <xf numFmtId="0" fontId="12" fillId="0" borderId="0" xfId="0" applyFont="1"/>
    <xf numFmtId="0" fontId="2" fillId="4" borderId="1" xfId="0" applyFont="1" applyFill="1" applyBorder="1" applyAlignment="1">
      <alignment horizontal="center"/>
    </xf>
    <xf numFmtId="0" fontId="2" fillId="4" borderId="1" xfId="0" applyFont="1" applyFill="1" applyBorder="1" applyAlignment="1">
      <alignment horizontal="center" vertical="center" wrapText="1"/>
    </xf>
    <xf numFmtId="164" fontId="5" fillId="2" borderId="5" xfId="0" applyNumberFormat="1" applyFont="1" applyFill="1" applyBorder="1" applyAlignment="1">
      <alignment horizontal="left" vertical="top" wrapText="1"/>
    </xf>
    <xf numFmtId="164" fontId="5" fillId="2" borderId="6" xfId="0" applyNumberFormat="1" applyFont="1" applyFill="1" applyBorder="1" applyAlignment="1">
      <alignment horizontal="left" vertical="top" wrapText="1"/>
    </xf>
    <xf numFmtId="164" fontId="5" fillId="2" borderId="2" xfId="0" applyNumberFormat="1"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2" fillId="4" borderId="5" xfId="0" applyNumberFormat="1" applyFont="1" applyFill="1" applyBorder="1" applyAlignment="1">
      <alignment horizontal="center"/>
    </xf>
    <xf numFmtId="164" fontId="2" fillId="4" borderId="6" xfId="0" applyNumberFormat="1" applyFont="1" applyFill="1" applyBorder="1" applyAlignment="1">
      <alignment horizontal="center"/>
    </xf>
    <xf numFmtId="164" fontId="4" fillId="4" borderId="6" xfId="0" applyNumberFormat="1" applyFont="1" applyFill="1" applyBorder="1" applyAlignment="1">
      <alignment horizontal="center"/>
    </xf>
    <xf numFmtId="164" fontId="4" fillId="2" borderId="5" xfId="0" applyNumberFormat="1" applyFont="1" applyFill="1" applyBorder="1" applyAlignment="1">
      <alignment horizontal="left" wrapText="1"/>
    </xf>
    <xf numFmtId="164" fontId="4" fillId="2" borderId="6" xfId="0" applyNumberFormat="1" applyFont="1" applyFill="1" applyBorder="1" applyAlignment="1">
      <alignment horizontal="left" wrapText="1"/>
    </xf>
    <xf numFmtId="164" fontId="4" fillId="2" borderId="2" xfId="0" applyNumberFormat="1" applyFont="1" applyFill="1" applyBorder="1" applyAlignment="1">
      <alignment horizontal="left" wrapText="1"/>
    </xf>
    <xf numFmtId="0" fontId="5" fillId="0" borderId="1" xfId="0" applyFont="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2" xfId="0" applyFont="1" applyFill="1" applyBorder="1" applyAlignment="1">
      <alignment horizontal="left" vertical="top"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2" xfId="0" applyFont="1" applyBorder="1" applyAlignment="1">
      <alignment horizontal="left"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2"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2" fillId="4" borderId="5" xfId="0" applyFont="1" applyFill="1" applyBorder="1" applyAlignment="1">
      <alignment horizontal="center"/>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5" fillId="0" borderId="1" xfId="0" applyFont="1" applyBorder="1" applyAlignment="1">
      <alignment vertical="top" wrapText="1"/>
    </xf>
    <xf numFmtId="0" fontId="9" fillId="0" borderId="1" xfId="0" applyFont="1" applyBorder="1"/>
    <xf numFmtId="0" fontId="19" fillId="0" borderId="0" xfId="0" applyFont="1"/>
    <xf numFmtId="0" fontId="9"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1EE7-FB42-44DC-BEFA-26F53CFA38D3}">
  <dimension ref="A1:P97"/>
  <sheetViews>
    <sheetView tabSelected="1" topLeftCell="A43" workbookViewId="0">
      <selection activeCell="E37" sqref="E37"/>
    </sheetView>
  </sheetViews>
  <sheetFormatPr defaultRowHeight="14.6" x14ac:dyDescent="0.4"/>
  <cols>
    <col min="1" max="1" width="34.23046875" style="1" customWidth="1"/>
    <col min="2" max="2" width="19.53515625" customWidth="1"/>
    <col min="3" max="3" width="19" style="40" customWidth="1"/>
    <col min="4" max="4" width="19.4609375" style="40" customWidth="1"/>
    <col min="5" max="5" width="47.84375" customWidth="1"/>
    <col min="6" max="6" width="26" customWidth="1"/>
  </cols>
  <sheetData>
    <row r="1" spans="1:7" ht="15.45" customHeight="1" x14ac:dyDescent="0.4">
      <c r="A1" s="76" t="s">
        <v>75</v>
      </c>
      <c r="B1" s="76"/>
      <c r="C1" s="76"/>
      <c r="D1" s="76"/>
      <c r="E1" s="76"/>
    </row>
    <row r="2" spans="1:7" ht="14.7" customHeight="1" x14ac:dyDescent="0.4">
      <c r="A2" s="77" t="s">
        <v>51</v>
      </c>
      <c r="B2" s="77"/>
      <c r="C2" s="77"/>
      <c r="D2" s="77"/>
      <c r="E2" s="77"/>
      <c r="F2" s="44"/>
    </row>
    <row r="3" spans="1:7" ht="46.3" x14ac:dyDescent="0.4">
      <c r="A3" s="47"/>
      <c r="B3" s="48" t="s">
        <v>48</v>
      </c>
      <c r="C3" s="49" t="s">
        <v>49</v>
      </c>
      <c r="D3" s="50" t="s">
        <v>50</v>
      </c>
      <c r="E3" s="59"/>
      <c r="F3" s="58"/>
    </row>
    <row r="4" spans="1:7" ht="15.45" x14ac:dyDescent="0.4">
      <c r="A4" s="21" t="s">
        <v>8</v>
      </c>
      <c r="B4" s="84"/>
      <c r="C4" s="85"/>
      <c r="D4" s="85"/>
      <c r="E4" s="27" t="s">
        <v>16</v>
      </c>
    </row>
    <row r="5" spans="1:7" ht="15.45" x14ac:dyDescent="0.4">
      <c r="A5" s="24" t="s">
        <v>40</v>
      </c>
      <c r="B5" s="41">
        <v>79.8</v>
      </c>
      <c r="C5" s="41">
        <v>478.8</v>
      </c>
      <c r="D5" s="34">
        <v>1915.2</v>
      </c>
      <c r="E5" s="2">
        <v>0.14000000000000001</v>
      </c>
    </row>
    <row r="6" spans="1:7" ht="15.45" x14ac:dyDescent="0.4">
      <c r="A6" s="24" t="s">
        <v>9</v>
      </c>
      <c r="B6" s="41">
        <v>88.35</v>
      </c>
      <c r="C6" s="41">
        <v>530.1</v>
      </c>
      <c r="D6" s="34">
        <v>2120.4</v>
      </c>
      <c r="E6" s="2">
        <v>0.14000000000000001</v>
      </c>
    </row>
    <row r="7" spans="1:7" ht="15.45" x14ac:dyDescent="0.4">
      <c r="A7" s="24" t="s">
        <v>10</v>
      </c>
      <c r="B7" s="41">
        <v>93.1</v>
      </c>
      <c r="C7" s="41">
        <v>558.6</v>
      </c>
      <c r="D7" s="34">
        <v>2234.4</v>
      </c>
      <c r="E7" s="2">
        <v>0.14000000000000001</v>
      </c>
    </row>
    <row r="8" spans="1:7" ht="15.45" x14ac:dyDescent="0.4">
      <c r="A8" s="24" t="s">
        <v>38</v>
      </c>
      <c r="B8" s="41">
        <v>97.85</v>
      </c>
      <c r="C8" s="41">
        <v>587.1</v>
      </c>
      <c r="D8" s="34">
        <v>2348.4</v>
      </c>
      <c r="E8" s="2">
        <v>0.14000000000000001</v>
      </c>
    </row>
    <row r="9" spans="1:7" ht="15.45" x14ac:dyDescent="0.4">
      <c r="A9" s="24" t="s">
        <v>39</v>
      </c>
      <c r="B9" s="41">
        <v>106.4</v>
      </c>
      <c r="C9" s="41">
        <v>638.4</v>
      </c>
      <c r="D9" s="34">
        <v>2553.6</v>
      </c>
      <c r="E9" s="2">
        <v>0.14000000000000001</v>
      </c>
    </row>
    <row r="10" spans="1:7" ht="15.45" x14ac:dyDescent="0.4">
      <c r="A10" s="25" t="s">
        <v>11</v>
      </c>
      <c r="B10" s="84"/>
      <c r="C10" s="85"/>
      <c r="D10" s="85"/>
      <c r="E10" s="27" t="s">
        <v>16</v>
      </c>
    </row>
    <row r="11" spans="1:7" ht="15.45" x14ac:dyDescent="0.4">
      <c r="A11" s="23" t="s">
        <v>9</v>
      </c>
      <c r="B11" s="41">
        <v>93.1</v>
      </c>
      <c r="C11" s="41">
        <v>558.6</v>
      </c>
      <c r="D11" s="34">
        <v>2234.4</v>
      </c>
      <c r="E11" s="2">
        <v>0.14000000000000001</v>
      </c>
    </row>
    <row r="12" spans="1:7" ht="15.45" x14ac:dyDescent="0.4">
      <c r="A12" s="23" t="s">
        <v>10</v>
      </c>
      <c r="B12" s="41">
        <v>93.1</v>
      </c>
      <c r="C12" s="41">
        <v>558.6</v>
      </c>
      <c r="D12" s="34">
        <v>2234.4</v>
      </c>
      <c r="E12" s="2">
        <v>0.14000000000000001</v>
      </c>
    </row>
    <row r="13" spans="1:7" ht="15.45" x14ac:dyDescent="0.4">
      <c r="A13" s="23" t="s">
        <v>41</v>
      </c>
      <c r="B13" s="41">
        <v>97.85</v>
      </c>
      <c r="C13" s="41">
        <v>587.1</v>
      </c>
      <c r="D13" s="34">
        <v>2348.4</v>
      </c>
      <c r="E13" s="2">
        <v>0.14000000000000001</v>
      </c>
    </row>
    <row r="14" spans="1:7" ht="15.45" x14ac:dyDescent="0.4">
      <c r="A14" s="23" t="s">
        <v>42</v>
      </c>
      <c r="B14" s="41">
        <v>106.4</v>
      </c>
      <c r="C14" s="41">
        <v>638.4</v>
      </c>
      <c r="D14" s="34">
        <v>2553.6</v>
      </c>
      <c r="E14" s="2">
        <v>0.14000000000000001</v>
      </c>
    </row>
    <row r="15" spans="1:7" ht="15.45" x14ac:dyDescent="0.4">
      <c r="A15" s="26" t="s">
        <v>12</v>
      </c>
      <c r="B15" s="84"/>
      <c r="C15" s="85"/>
      <c r="D15" s="85"/>
      <c r="E15" s="27" t="s">
        <v>16</v>
      </c>
    </row>
    <row r="16" spans="1:7" ht="15.45" x14ac:dyDescent="0.4">
      <c r="A16" s="7" t="s">
        <v>13</v>
      </c>
      <c r="B16" s="41">
        <v>87.3</v>
      </c>
      <c r="C16" s="41">
        <v>523.79999999999995</v>
      </c>
      <c r="D16" s="34">
        <v>2095.1999999999998</v>
      </c>
      <c r="E16" s="2">
        <v>0.2</v>
      </c>
      <c r="F16" s="111" t="s">
        <v>71</v>
      </c>
      <c r="G16" s="74"/>
    </row>
    <row r="17" spans="1:7" ht="15.45" x14ac:dyDescent="0.4">
      <c r="A17" s="7" t="s">
        <v>32</v>
      </c>
      <c r="B17" s="41">
        <v>96.03</v>
      </c>
      <c r="C17" s="41">
        <v>576.17999999999995</v>
      </c>
      <c r="D17" s="34">
        <v>2304.7199999999998</v>
      </c>
      <c r="E17" s="2">
        <v>0.2</v>
      </c>
      <c r="F17" s="112"/>
      <c r="G17" s="74"/>
    </row>
    <row r="18" spans="1:7" ht="15.45" x14ac:dyDescent="0.4">
      <c r="A18" s="26" t="s">
        <v>14</v>
      </c>
      <c r="B18" s="84"/>
      <c r="C18" s="86"/>
      <c r="D18" s="86"/>
      <c r="E18" s="27" t="s">
        <v>16</v>
      </c>
      <c r="F18" s="112"/>
      <c r="G18" s="75"/>
    </row>
    <row r="19" spans="1:7" ht="15.45" x14ac:dyDescent="0.4">
      <c r="A19" s="7" t="s">
        <v>15</v>
      </c>
      <c r="B19" s="41">
        <v>76.63</v>
      </c>
      <c r="C19" s="41">
        <v>459.78</v>
      </c>
      <c r="D19" s="34">
        <v>1839.12</v>
      </c>
      <c r="E19" s="28">
        <v>0.2</v>
      </c>
      <c r="F19" s="111" t="s">
        <v>31</v>
      </c>
      <c r="G19" s="75"/>
    </row>
    <row r="20" spans="1:7" ht="15.45" x14ac:dyDescent="0.4">
      <c r="A20" s="26" t="s">
        <v>17</v>
      </c>
      <c r="B20" s="22"/>
      <c r="C20" s="42"/>
      <c r="D20" s="35"/>
      <c r="E20" s="27" t="s">
        <v>16</v>
      </c>
      <c r="F20" s="111"/>
      <c r="G20" s="75"/>
    </row>
    <row r="21" spans="1:7" ht="15.45" x14ac:dyDescent="0.4">
      <c r="A21" s="8" t="s">
        <v>18</v>
      </c>
      <c r="B21" s="41">
        <v>97.85</v>
      </c>
      <c r="C21" s="41">
        <v>587.1</v>
      </c>
      <c r="D21" s="34">
        <v>2348.4</v>
      </c>
      <c r="E21" s="2">
        <v>0.14000000000000001</v>
      </c>
      <c r="F21" s="111"/>
      <c r="G21" s="75"/>
    </row>
    <row r="22" spans="1:7" ht="15.45" x14ac:dyDescent="0.4">
      <c r="A22" s="8" t="s">
        <v>43</v>
      </c>
      <c r="B22" s="41">
        <v>97.85</v>
      </c>
      <c r="C22" s="41">
        <v>587.1</v>
      </c>
      <c r="D22" s="34">
        <v>2348.4</v>
      </c>
      <c r="E22" s="2">
        <v>0.14000000000000001</v>
      </c>
      <c r="F22" s="111"/>
      <c r="G22" s="75"/>
    </row>
    <row r="23" spans="1:7" ht="15.45" x14ac:dyDescent="0.4">
      <c r="A23" s="8" t="s">
        <v>19</v>
      </c>
      <c r="B23" s="41">
        <v>97.85</v>
      </c>
      <c r="C23" s="41">
        <v>587.1</v>
      </c>
      <c r="D23" s="34">
        <v>2348.4</v>
      </c>
      <c r="E23" s="2">
        <v>0.14000000000000001</v>
      </c>
      <c r="F23" s="111"/>
      <c r="G23" s="75"/>
    </row>
    <row r="24" spans="1:7" ht="15.45" x14ac:dyDescent="0.4">
      <c r="A24" s="8" t="s">
        <v>20</v>
      </c>
      <c r="B24" s="41">
        <v>107.35</v>
      </c>
      <c r="C24" s="41">
        <v>644.1</v>
      </c>
      <c r="D24" s="34">
        <v>2576.4</v>
      </c>
      <c r="E24" s="2">
        <v>0.14000000000000001</v>
      </c>
      <c r="F24" s="111"/>
      <c r="G24" s="75"/>
    </row>
    <row r="25" spans="1:7" ht="15.45" x14ac:dyDescent="0.4">
      <c r="A25" s="8" t="s">
        <v>21</v>
      </c>
      <c r="B25" s="41">
        <v>107.35</v>
      </c>
      <c r="C25" s="41">
        <v>644.1</v>
      </c>
      <c r="D25" s="34">
        <v>2576.4</v>
      </c>
      <c r="E25" s="2">
        <v>0.14000000000000001</v>
      </c>
      <c r="F25" s="111"/>
      <c r="G25" s="75"/>
    </row>
    <row r="26" spans="1:7" ht="15.45" x14ac:dyDescent="0.4">
      <c r="A26" s="8" t="s">
        <v>22</v>
      </c>
      <c r="B26" s="41">
        <v>91.18</v>
      </c>
      <c r="C26" s="41">
        <v>547.08000000000004</v>
      </c>
      <c r="D26" s="34">
        <v>2188.3200000000002</v>
      </c>
      <c r="E26" s="28">
        <v>0.2</v>
      </c>
      <c r="F26" s="111" t="s">
        <v>31</v>
      </c>
      <c r="G26" s="75"/>
    </row>
    <row r="27" spans="1:7" ht="15.45" x14ac:dyDescent="0.4">
      <c r="A27" s="9" t="s">
        <v>23</v>
      </c>
      <c r="B27" s="41">
        <v>99.91</v>
      </c>
      <c r="C27" s="41">
        <v>599.46</v>
      </c>
      <c r="D27" s="34">
        <v>2397.84</v>
      </c>
      <c r="E27" s="28">
        <v>0.2</v>
      </c>
      <c r="F27" s="111" t="s">
        <v>31</v>
      </c>
      <c r="G27" s="75"/>
    </row>
    <row r="28" spans="1:7" ht="15.45" x14ac:dyDescent="0.4">
      <c r="A28" s="9" t="s">
        <v>24</v>
      </c>
      <c r="B28" s="41">
        <v>73.72</v>
      </c>
      <c r="C28" s="41">
        <v>442.32</v>
      </c>
      <c r="D28" s="34">
        <v>1769.28</v>
      </c>
      <c r="E28" s="28">
        <v>0.2</v>
      </c>
      <c r="F28" s="111" t="s">
        <v>31</v>
      </c>
      <c r="G28" s="75"/>
    </row>
    <row r="29" spans="1:7" ht="15.45" x14ac:dyDescent="0.4">
      <c r="A29" s="5" t="s">
        <v>25</v>
      </c>
      <c r="B29" s="41">
        <v>78.569999999999993</v>
      </c>
      <c r="C29" s="41">
        <v>471.42</v>
      </c>
      <c r="D29" s="34">
        <v>1885.68</v>
      </c>
      <c r="E29" s="28">
        <v>0.2</v>
      </c>
      <c r="F29" s="111" t="s">
        <v>31</v>
      </c>
      <c r="G29" s="75"/>
    </row>
    <row r="30" spans="1:7" ht="15.45" x14ac:dyDescent="0.4">
      <c r="A30" s="9" t="s">
        <v>26</v>
      </c>
      <c r="B30" s="41">
        <v>80.510000000000005</v>
      </c>
      <c r="C30" s="41">
        <v>483.06</v>
      </c>
      <c r="D30" s="34">
        <v>1932.24</v>
      </c>
      <c r="E30" s="28">
        <v>0.2</v>
      </c>
      <c r="F30" s="111" t="s">
        <v>31</v>
      </c>
      <c r="G30" s="75"/>
    </row>
    <row r="31" spans="1:7" ht="15.45" x14ac:dyDescent="0.4">
      <c r="A31" s="6" t="s">
        <v>27</v>
      </c>
      <c r="B31" s="43">
        <v>85.36</v>
      </c>
      <c r="C31" s="43">
        <v>512.16</v>
      </c>
      <c r="D31" s="36">
        <v>2048.64</v>
      </c>
      <c r="E31" s="28">
        <v>0.2</v>
      </c>
      <c r="F31" s="111" t="s">
        <v>31</v>
      </c>
      <c r="G31" s="75"/>
    </row>
    <row r="32" spans="1:7" ht="15.45" x14ac:dyDescent="0.4">
      <c r="A32" s="6" t="s">
        <v>28</v>
      </c>
      <c r="B32" s="41">
        <v>102.6</v>
      </c>
      <c r="C32" s="41">
        <v>615.6</v>
      </c>
      <c r="D32" s="41">
        <v>2462.4</v>
      </c>
      <c r="E32" s="2">
        <v>0.14000000000000001</v>
      </c>
      <c r="F32" s="112"/>
      <c r="G32" s="75"/>
    </row>
    <row r="33" spans="1:16" ht="15.45" x14ac:dyDescent="0.4">
      <c r="A33" s="109" t="s">
        <v>62</v>
      </c>
      <c r="B33" s="41">
        <v>112.5</v>
      </c>
      <c r="C33" s="41">
        <f>B33*6</f>
        <v>675</v>
      </c>
      <c r="D33" s="41">
        <f>B33*24</f>
        <v>2700</v>
      </c>
      <c r="E33" s="2">
        <v>0.2</v>
      </c>
      <c r="F33" s="111" t="s">
        <v>70</v>
      </c>
      <c r="G33" s="75"/>
    </row>
    <row r="34" spans="1:16" ht="15.45" x14ac:dyDescent="0.4">
      <c r="A34" s="109" t="s">
        <v>63</v>
      </c>
      <c r="B34" s="41">
        <v>120.83</v>
      </c>
      <c r="C34" s="41">
        <f t="shared" ref="C34:C40" si="0">B34*6</f>
        <v>724.98</v>
      </c>
      <c r="D34" s="41">
        <f t="shared" ref="D34:D40" si="1">B34*24</f>
        <v>2899.92</v>
      </c>
      <c r="E34" s="2">
        <v>0.2</v>
      </c>
      <c r="F34" s="111" t="s">
        <v>70</v>
      </c>
      <c r="G34" s="75"/>
    </row>
    <row r="35" spans="1:16" ht="15.45" x14ac:dyDescent="0.4">
      <c r="A35" s="109" t="s">
        <v>64</v>
      </c>
      <c r="B35" s="41">
        <v>112.5</v>
      </c>
      <c r="C35" s="41">
        <f t="shared" si="0"/>
        <v>675</v>
      </c>
      <c r="D35" s="41">
        <f t="shared" si="1"/>
        <v>2700</v>
      </c>
      <c r="E35" s="2">
        <v>0.2</v>
      </c>
      <c r="F35" s="111" t="s">
        <v>70</v>
      </c>
      <c r="G35" s="75"/>
    </row>
    <row r="36" spans="1:16" ht="15.45" x14ac:dyDescent="0.4">
      <c r="A36" s="109" t="s">
        <v>65</v>
      </c>
      <c r="B36" s="41">
        <v>120.83</v>
      </c>
      <c r="C36" s="41">
        <f t="shared" si="0"/>
        <v>724.98</v>
      </c>
      <c r="D36" s="41">
        <f t="shared" si="1"/>
        <v>2899.92</v>
      </c>
      <c r="E36" s="2">
        <v>0.2</v>
      </c>
      <c r="F36" s="111" t="s">
        <v>70</v>
      </c>
      <c r="G36" s="75"/>
    </row>
    <row r="37" spans="1:16" ht="15.45" x14ac:dyDescent="0.4">
      <c r="A37" s="109" t="s">
        <v>67</v>
      </c>
      <c r="B37" s="41">
        <v>141.66999999999999</v>
      </c>
      <c r="C37" s="41">
        <f t="shared" si="0"/>
        <v>850.02</v>
      </c>
      <c r="D37" s="41">
        <f t="shared" si="1"/>
        <v>3400.08</v>
      </c>
      <c r="E37" s="2">
        <v>0.2</v>
      </c>
      <c r="F37" s="111" t="s">
        <v>70</v>
      </c>
      <c r="G37" s="75"/>
    </row>
    <row r="38" spans="1:16" ht="15.45" x14ac:dyDescent="0.4">
      <c r="A38" s="109" t="s">
        <v>66</v>
      </c>
      <c r="B38" s="41">
        <v>166.67</v>
      </c>
      <c r="C38" s="41">
        <f t="shared" si="0"/>
        <v>1000.02</v>
      </c>
      <c r="D38" s="41">
        <f t="shared" si="1"/>
        <v>4000.08</v>
      </c>
      <c r="E38" s="2">
        <v>0.14000000000000001</v>
      </c>
      <c r="F38" s="75"/>
      <c r="G38" s="75"/>
    </row>
    <row r="39" spans="1:16" ht="15.45" x14ac:dyDescent="0.4">
      <c r="A39" s="109" t="s">
        <v>69</v>
      </c>
      <c r="B39" s="41">
        <v>190</v>
      </c>
      <c r="C39" s="41">
        <f t="shared" si="0"/>
        <v>1140</v>
      </c>
      <c r="D39" s="41">
        <f t="shared" si="1"/>
        <v>4560</v>
      </c>
      <c r="E39" s="2">
        <v>0.14000000000000001</v>
      </c>
    </row>
    <row r="40" spans="1:16" ht="15.45" x14ac:dyDescent="0.4">
      <c r="A40" s="109" t="s">
        <v>68</v>
      </c>
      <c r="B40" s="41">
        <v>200</v>
      </c>
      <c r="C40" s="41">
        <f t="shared" si="0"/>
        <v>1200</v>
      </c>
      <c r="D40" s="41">
        <f t="shared" si="1"/>
        <v>4800</v>
      </c>
      <c r="E40" s="73">
        <v>0.14000000000000001</v>
      </c>
    </row>
    <row r="41" spans="1:16" ht="15.45" x14ac:dyDescent="0.4">
      <c r="A41" s="54"/>
      <c r="B41" s="55"/>
      <c r="C41" s="56"/>
      <c r="D41" s="56"/>
      <c r="E41" s="3"/>
    </row>
    <row r="42" spans="1:16" ht="43.95" customHeight="1" x14ac:dyDescent="0.4">
      <c r="A42" s="62" t="s">
        <v>29</v>
      </c>
      <c r="B42" s="90" t="s">
        <v>44</v>
      </c>
      <c r="C42" s="90"/>
      <c r="D42" s="90"/>
      <c r="E42" s="29"/>
      <c r="F42" s="29"/>
      <c r="G42" s="29"/>
      <c r="H42" s="29"/>
      <c r="I42" s="29"/>
      <c r="J42" s="29"/>
      <c r="K42" s="30"/>
      <c r="L42" s="1"/>
      <c r="M42" s="1"/>
      <c r="N42" s="1"/>
    </row>
    <row r="43" spans="1:16" ht="210.75" customHeight="1" x14ac:dyDescent="0.4">
      <c r="A43" s="68" t="s">
        <v>30</v>
      </c>
      <c r="B43" s="91" t="s">
        <v>61</v>
      </c>
      <c r="C43" s="92"/>
      <c r="D43" s="93"/>
      <c r="E43" s="72"/>
      <c r="F43" t="s">
        <v>55</v>
      </c>
    </row>
    <row r="44" spans="1:16" ht="119.25" customHeight="1" x14ac:dyDescent="0.4">
      <c r="A44" s="60" t="s">
        <v>53</v>
      </c>
      <c r="B44" s="90" t="s">
        <v>72</v>
      </c>
      <c r="C44" s="90"/>
      <c r="D44" s="90"/>
      <c r="E44" s="52"/>
      <c r="F44" s="31"/>
      <c r="G44" s="31"/>
      <c r="H44" s="31"/>
      <c r="I44" s="31"/>
      <c r="J44" s="31"/>
    </row>
    <row r="45" spans="1:16" ht="13.5" customHeight="1" x14ac:dyDescent="0.4">
      <c r="A45" s="32" t="s">
        <v>33</v>
      </c>
      <c r="B45" s="87" t="s">
        <v>34</v>
      </c>
      <c r="C45" s="88"/>
      <c r="D45" s="89"/>
      <c r="E45" s="51"/>
    </row>
    <row r="46" spans="1:16" ht="72.45" customHeight="1" x14ac:dyDescent="0.4">
      <c r="A46" s="33" t="s">
        <v>45</v>
      </c>
      <c r="B46" s="90" t="s">
        <v>36</v>
      </c>
      <c r="C46" s="90"/>
      <c r="D46" s="90"/>
      <c r="E46" s="1"/>
      <c r="F46" s="31"/>
      <c r="G46" s="30"/>
      <c r="H46" s="1"/>
      <c r="I46" s="1"/>
      <c r="J46" s="31"/>
      <c r="K46" s="30"/>
      <c r="L46" s="1"/>
      <c r="M46" s="1"/>
      <c r="N46" s="1"/>
      <c r="O46" s="1"/>
      <c r="P46" s="1"/>
    </row>
    <row r="47" spans="1:16" ht="50.25" customHeight="1" x14ac:dyDescent="0.4">
      <c r="A47" s="32" t="s">
        <v>37</v>
      </c>
      <c r="B47" s="81" t="s">
        <v>47</v>
      </c>
      <c r="C47" s="82"/>
      <c r="D47" s="83"/>
    </row>
    <row r="48" spans="1:16" ht="63.45" customHeight="1" x14ac:dyDescent="0.4">
      <c r="A48" s="60" t="s">
        <v>46</v>
      </c>
      <c r="B48" s="78" t="s">
        <v>54</v>
      </c>
      <c r="C48" s="79"/>
      <c r="D48" s="80"/>
      <c r="E48" s="51"/>
    </row>
    <row r="49" spans="1:5" ht="15.45" x14ac:dyDescent="0.4">
      <c r="A49" s="53"/>
      <c r="B49" s="13"/>
      <c r="C49" s="38"/>
      <c r="D49" s="37"/>
      <c r="E49" s="61" t="s">
        <v>55</v>
      </c>
    </row>
    <row r="50" spans="1:5" ht="15.45" x14ac:dyDescent="0.4">
      <c r="A50" s="12"/>
      <c r="B50" s="13"/>
      <c r="C50" s="38"/>
      <c r="D50" s="37"/>
    </row>
    <row r="51" spans="1:5" ht="15.45" x14ac:dyDescent="0.4">
      <c r="A51" s="12"/>
      <c r="B51" s="13"/>
      <c r="C51" s="38"/>
      <c r="D51" s="37"/>
    </row>
    <row r="52" spans="1:5" ht="15.45" x14ac:dyDescent="0.4">
      <c r="A52" s="12"/>
      <c r="B52" s="13"/>
      <c r="C52" s="38"/>
      <c r="D52" s="37"/>
    </row>
    <row r="53" spans="1:5" ht="15.45" x14ac:dyDescent="0.4">
      <c r="A53" s="12"/>
      <c r="B53" s="13"/>
      <c r="C53" s="38"/>
      <c r="D53" s="37"/>
    </row>
    <row r="54" spans="1:5" ht="15.45" x14ac:dyDescent="0.4">
      <c r="A54" s="12"/>
      <c r="B54" s="13"/>
      <c r="C54" s="38"/>
      <c r="D54" s="37"/>
    </row>
    <row r="55" spans="1:5" ht="15.45" x14ac:dyDescent="0.4">
      <c r="A55" s="12"/>
      <c r="B55" s="13"/>
      <c r="C55" s="38"/>
      <c r="D55" s="37"/>
    </row>
    <row r="56" spans="1:5" ht="15.45" x14ac:dyDescent="0.4">
      <c r="A56" s="12"/>
      <c r="B56" s="13"/>
      <c r="C56" s="38"/>
      <c r="D56" s="37"/>
    </row>
    <row r="57" spans="1:5" ht="15.45" x14ac:dyDescent="0.4">
      <c r="A57" s="12"/>
      <c r="B57" s="13"/>
      <c r="C57" s="38"/>
      <c r="D57" s="37"/>
    </row>
    <row r="58" spans="1:5" ht="15.45" x14ac:dyDescent="0.4">
      <c r="A58" s="12"/>
      <c r="B58" s="13"/>
      <c r="C58" s="38"/>
      <c r="D58" s="37"/>
    </row>
    <row r="59" spans="1:5" ht="15.45" x14ac:dyDescent="0.4">
      <c r="A59" s="12"/>
      <c r="B59" s="13"/>
      <c r="C59" s="38"/>
      <c r="D59" s="37"/>
    </row>
    <row r="60" spans="1:5" ht="15.45" x14ac:dyDescent="0.4">
      <c r="A60" s="12"/>
      <c r="B60" s="13"/>
      <c r="C60" s="38"/>
      <c r="D60" s="37"/>
    </row>
    <row r="61" spans="1:5" ht="15.45" x14ac:dyDescent="0.4">
      <c r="A61" s="12"/>
      <c r="B61" s="13"/>
      <c r="C61" s="38"/>
      <c r="D61" s="37"/>
    </row>
    <row r="62" spans="1:5" ht="15.45" x14ac:dyDescent="0.4">
      <c r="A62" s="12"/>
      <c r="B62" s="13"/>
      <c r="C62" s="38"/>
      <c r="D62" s="37"/>
    </row>
    <row r="63" spans="1:5" ht="15.45" x14ac:dyDescent="0.4">
      <c r="A63" s="12"/>
      <c r="B63" s="13"/>
      <c r="C63" s="38"/>
      <c r="D63" s="37"/>
    </row>
    <row r="64" spans="1:5" ht="15.45" x14ac:dyDescent="0.4">
      <c r="A64" s="12"/>
      <c r="B64" s="13"/>
      <c r="C64" s="38"/>
      <c r="D64" s="37"/>
    </row>
    <row r="65" spans="1:4" ht="15.45" x14ac:dyDescent="0.4">
      <c r="A65" s="12"/>
      <c r="B65" s="13"/>
      <c r="C65" s="38"/>
      <c r="D65" s="37"/>
    </row>
    <row r="66" spans="1:4" ht="15.45" x14ac:dyDescent="0.4">
      <c r="A66" s="9"/>
      <c r="B66" s="14"/>
      <c r="C66" s="38"/>
      <c r="D66" s="37"/>
    </row>
    <row r="67" spans="1:4" ht="15.45" x14ac:dyDescent="0.4">
      <c r="A67" s="9"/>
      <c r="B67" s="14"/>
      <c r="C67" s="38"/>
      <c r="D67" s="37"/>
    </row>
    <row r="68" spans="1:4" ht="15.45" x14ac:dyDescent="0.4">
      <c r="A68" s="9"/>
      <c r="B68" s="14"/>
      <c r="C68" s="38"/>
      <c r="D68" s="37"/>
    </row>
    <row r="69" spans="1:4" ht="15.45" x14ac:dyDescent="0.4">
      <c r="A69" s="9"/>
      <c r="B69" s="14"/>
      <c r="C69" s="38"/>
      <c r="D69" s="37"/>
    </row>
    <row r="70" spans="1:4" ht="15.45" x14ac:dyDescent="0.4">
      <c r="A70" s="9"/>
      <c r="B70" s="14"/>
      <c r="C70" s="38"/>
      <c r="D70" s="37"/>
    </row>
    <row r="71" spans="1:4" ht="15.45" x14ac:dyDescent="0.4">
      <c r="A71" s="9"/>
      <c r="B71" s="14"/>
      <c r="C71" s="38"/>
      <c r="D71" s="37"/>
    </row>
    <row r="72" spans="1:4" ht="15.45" x14ac:dyDescent="0.4">
      <c r="A72" s="9"/>
      <c r="B72" s="14"/>
      <c r="C72" s="38"/>
      <c r="D72" s="37"/>
    </row>
    <row r="73" spans="1:4" ht="15.45" x14ac:dyDescent="0.4">
      <c r="A73" s="9"/>
      <c r="B73" s="14"/>
      <c r="C73" s="38"/>
      <c r="D73" s="37"/>
    </row>
    <row r="74" spans="1:4" ht="15.45" x14ac:dyDescent="0.4">
      <c r="A74" s="9"/>
      <c r="B74" s="14"/>
      <c r="C74" s="38"/>
      <c r="D74" s="37"/>
    </row>
    <row r="75" spans="1:4" ht="15.45" x14ac:dyDescent="0.4">
      <c r="A75" s="9"/>
      <c r="B75" s="14"/>
      <c r="C75" s="38"/>
      <c r="D75" s="37"/>
    </row>
    <row r="76" spans="1:4" ht="15.45" x14ac:dyDescent="0.4">
      <c r="A76" s="9"/>
      <c r="B76" s="14"/>
      <c r="C76" s="38"/>
      <c r="D76" s="37"/>
    </row>
    <row r="77" spans="1:4" ht="15.45" x14ac:dyDescent="0.4">
      <c r="A77" s="9"/>
      <c r="B77" s="14"/>
      <c r="C77" s="38"/>
      <c r="D77" s="37"/>
    </row>
    <row r="78" spans="1:4" ht="15.45" x14ac:dyDescent="0.4">
      <c r="A78" s="9"/>
      <c r="B78" s="14"/>
      <c r="C78" s="38"/>
      <c r="D78" s="37"/>
    </row>
    <row r="79" spans="1:4" ht="15.45" x14ac:dyDescent="0.4">
      <c r="A79" s="9"/>
      <c r="B79" s="14"/>
      <c r="C79" s="38"/>
      <c r="D79" s="38"/>
    </row>
    <row r="80" spans="1:4" ht="15.45" x14ac:dyDescent="0.4">
      <c r="A80" s="9"/>
      <c r="B80" s="14"/>
      <c r="C80" s="38"/>
      <c r="D80" s="38"/>
    </row>
    <row r="81" spans="1:4" ht="15.45" x14ac:dyDescent="0.4">
      <c r="A81" s="9"/>
      <c r="B81" s="14"/>
      <c r="C81" s="38"/>
      <c r="D81" s="38"/>
    </row>
    <row r="82" spans="1:4" ht="15.45" x14ac:dyDescent="0.4">
      <c r="A82" s="9"/>
      <c r="B82" s="14"/>
      <c r="C82" s="38"/>
      <c r="D82" s="38"/>
    </row>
    <row r="83" spans="1:4" ht="15.45" x14ac:dyDescent="0.4">
      <c r="A83" s="9"/>
      <c r="B83" s="14"/>
      <c r="C83" s="38"/>
      <c r="D83" s="38"/>
    </row>
    <row r="84" spans="1:4" ht="15.45" x14ac:dyDescent="0.4">
      <c r="A84" s="9"/>
      <c r="B84" s="14"/>
      <c r="C84" s="38"/>
      <c r="D84" s="38"/>
    </row>
    <row r="85" spans="1:4" ht="15.45" x14ac:dyDescent="0.4">
      <c r="A85" s="9"/>
      <c r="B85" s="14"/>
      <c r="C85" s="38"/>
      <c r="D85" s="38"/>
    </row>
    <row r="86" spans="1:4" ht="15.45" x14ac:dyDescent="0.4">
      <c r="A86" s="9"/>
      <c r="B86" s="14"/>
      <c r="C86" s="38"/>
      <c r="D86" s="38"/>
    </row>
    <row r="87" spans="1:4" ht="15.45" x14ac:dyDescent="0.4">
      <c r="A87" s="9"/>
      <c r="B87" s="14"/>
      <c r="C87" s="38"/>
      <c r="D87" s="38"/>
    </row>
    <row r="88" spans="1:4" ht="15.45" x14ac:dyDescent="0.4">
      <c r="A88" s="9"/>
      <c r="B88" s="14"/>
      <c r="C88" s="38"/>
      <c r="D88" s="38"/>
    </row>
    <row r="89" spans="1:4" ht="15.45" x14ac:dyDescent="0.4">
      <c r="A89" s="9"/>
      <c r="B89" s="14"/>
      <c r="C89" s="38"/>
      <c r="D89" s="38"/>
    </row>
    <row r="90" spans="1:4" ht="15.45" x14ac:dyDescent="0.4">
      <c r="A90" s="9"/>
      <c r="B90" s="14"/>
      <c r="C90" s="38"/>
      <c r="D90" s="38"/>
    </row>
    <row r="91" spans="1:4" ht="15.45" x14ac:dyDescent="0.4">
      <c r="A91" s="9"/>
      <c r="B91" s="14"/>
      <c r="C91" s="38"/>
      <c r="D91" s="38"/>
    </row>
    <row r="92" spans="1:4" ht="15.45" x14ac:dyDescent="0.4">
      <c r="A92" s="9"/>
      <c r="B92" s="14"/>
      <c r="C92" s="38"/>
      <c r="D92" s="38"/>
    </row>
    <row r="93" spans="1:4" ht="15.45" x14ac:dyDescent="0.4">
      <c r="A93" s="4"/>
      <c r="B93" s="3"/>
      <c r="C93" s="39"/>
      <c r="D93" s="39"/>
    </row>
    <row r="94" spans="1:4" ht="15.45" x14ac:dyDescent="0.4">
      <c r="A94" s="4"/>
      <c r="B94" s="3"/>
      <c r="C94" s="39"/>
      <c r="D94" s="39"/>
    </row>
    <row r="95" spans="1:4" ht="15.45" x14ac:dyDescent="0.4">
      <c r="A95" s="4"/>
      <c r="B95" s="3"/>
      <c r="C95" s="39"/>
      <c r="D95" s="39"/>
    </row>
    <row r="96" spans="1:4" ht="15.45" x14ac:dyDescent="0.4">
      <c r="A96" s="4"/>
      <c r="B96" s="3"/>
      <c r="C96" s="39"/>
      <c r="D96" s="39"/>
    </row>
    <row r="97" spans="1:4" ht="15.45" x14ac:dyDescent="0.4">
      <c r="A97" s="4"/>
      <c r="B97" s="3"/>
      <c r="C97" s="39"/>
      <c r="D97" s="39"/>
    </row>
  </sheetData>
  <mergeCells count="13">
    <mergeCell ref="A1:E1"/>
    <mergeCell ref="A2:E2"/>
    <mergeCell ref="B48:D48"/>
    <mergeCell ref="B47:D47"/>
    <mergeCell ref="B4:D4"/>
    <mergeCell ref="B10:D10"/>
    <mergeCell ref="B15:D15"/>
    <mergeCell ref="B18:D18"/>
    <mergeCell ref="B45:D45"/>
    <mergeCell ref="B42:D42"/>
    <mergeCell ref="B43:D43"/>
    <mergeCell ref="B44:D44"/>
    <mergeCell ref="B46:D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2E98-CAFE-4FE2-AA31-4140A9954CAE}">
  <dimension ref="A1:P52"/>
  <sheetViews>
    <sheetView topLeftCell="A46" workbookViewId="0">
      <selection activeCell="F22" sqref="F22"/>
    </sheetView>
  </sheetViews>
  <sheetFormatPr defaultRowHeight="14.6" x14ac:dyDescent="0.4"/>
  <cols>
    <col min="1" max="1" width="34.23046875" style="1" customWidth="1"/>
    <col min="2" max="2" width="19.53515625" customWidth="1"/>
    <col min="3" max="3" width="19" style="40" customWidth="1"/>
    <col min="4" max="4" width="19.4609375" style="40" customWidth="1"/>
    <col min="5" max="5" width="17.23046875" customWidth="1"/>
    <col min="6" max="6" width="29.69140625" customWidth="1"/>
  </cols>
  <sheetData>
    <row r="1" spans="1:7" ht="15.9" thickBot="1" x14ac:dyDescent="0.45">
      <c r="A1" s="76" t="s">
        <v>76</v>
      </c>
      <c r="B1" s="76"/>
      <c r="C1" s="76"/>
      <c r="D1" s="106"/>
      <c r="E1" s="67"/>
    </row>
    <row r="2" spans="1:7" ht="15.45" thickBot="1" x14ac:dyDescent="0.45">
      <c r="A2" s="107" t="s">
        <v>59</v>
      </c>
      <c r="B2" s="108"/>
      <c r="C2" s="108"/>
      <c r="D2" s="108"/>
      <c r="E2" s="67"/>
      <c r="F2" s="44" t="s">
        <v>55</v>
      </c>
    </row>
    <row r="3" spans="1:7" ht="46.3" x14ac:dyDescent="0.4">
      <c r="A3" s="66"/>
      <c r="B3" s="69" t="s">
        <v>48</v>
      </c>
      <c r="C3" s="71" t="s">
        <v>49</v>
      </c>
      <c r="D3" s="70" t="s">
        <v>50</v>
      </c>
      <c r="E3" s="110"/>
      <c r="F3" s="65" t="s">
        <v>55</v>
      </c>
    </row>
    <row r="4" spans="1:7" ht="30.45" x14ac:dyDescent="0.4">
      <c r="A4" s="21" t="s">
        <v>8</v>
      </c>
      <c r="B4" s="84"/>
      <c r="C4" s="85"/>
      <c r="D4" s="85"/>
      <c r="E4" s="27" t="s">
        <v>16</v>
      </c>
    </row>
    <row r="5" spans="1:7" ht="15.45" x14ac:dyDescent="0.4">
      <c r="A5" s="24" t="s">
        <v>40</v>
      </c>
      <c r="B5" s="41">
        <f>79.8+12</f>
        <v>91.8</v>
      </c>
      <c r="C5" s="41">
        <f>B5*6</f>
        <v>550.79999999999995</v>
      </c>
      <c r="D5" s="34">
        <f>B5*24</f>
        <v>2203.1999999999998</v>
      </c>
      <c r="E5" s="2">
        <v>0.14000000000000001</v>
      </c>
    </row>
    <row r="6" spans="1:7" ht="15.45" x14ac:dyDescent="0.4">
      <c r="A6" s="24" t="s">
        <v>9</v>
      </c>
      <c r="B6" s="41">
        <f>88.35+12</f>
        <v>100.35</v>
      </c>
      <c r="C6" s="41">
        <f>B6*6</f>
        <v>602.09999999999991</v>
      </c>
      <c r="D6" s="34">
        <f>B6*24</f>
        <v>2408.3999999999996</v>
      </c>
      <c r="E6" s="2">
        <v>0.14000000000000001</v>
      </c>
    </row>
    <row r="7" spans="1:7" ht="15.45" x14ac:dyDescent="0.4">
      <c r="A7" s="24" t="s">
        <v>10</v>
      </c>
      <c r="B7" s="41">
        <f>93.1+12</f>
        <v>105.1</v>
      </c>
      <c r="C7" s="41">
        <f>B7*6</f>
        <v>630.59999999999991</v>
      </c>
      <c r="D7" s="34">
        <f>B7*24</f>
        <v>2522.3999999999996</v>
      </c>
      <c r="E7" s="2">
        <v>0.14000000000000001</v>
      </c>
    </row>
    <row r="8" spans="1:7" ht="15.45" x14ac:dyDescent="0.4">
      <c r="A8" s="24" t="s">
        <v>38</v>
      </c>
      <c r="B8" s="41">
        <f>97.85+12</f>
        <v>109.85</v>
      </c>
      <c r="C8" s="41">
        <f>B8*6</f>
        <v>659.09999999999991</v>
      </c>
      <c r="D8" s="34">
        <f>B8*24</f>
        <v>2636.3999999999996</v>
      </c>
      <c r="E8" s="2">
        <v>0.14000000000000001</v>
      </c>
    </row>
    <row r="9" spans="1:7" ht="15.45" x14ac:dyDescent="0.4">
      <c r="A9" s="24" t="s">
        <v>39</v>
      </c>
      <c r="B9" s="41">
        <f>106.4+12</f>
        <v>118.4</v>
      </c>
      <c r="C9" s="41">
        <f>B9*6</f>
        <v>710.40000000000009</v>
      </c>
      <c r="D9" s="34">
        <f>B9*24</f>
        <v>2841.6000000000004</v>
      </c>
      <c r="E9" s="2">
        <v>0.14000000000000001</v>
      </c>
    </row>
    <row r="10" spans="1:7" ht="30.45" x14ac:dyDescent="0.4">
      <c r="A10" s="25" t="s">
        <v>11</v>
      </c>
      <c r="B10" s="84"/>
      <c r="C10" s="85"/>
      <c r="D10" s="85"/>
      <c r="E10" s="27" t="s">
        <v>16</v>
      </c>
    </row>
    <row r="11" spans="1:7" ht="15.45" x14ac:dyDescent="0.4">
      <c r="A11" s="23" t="s">
        <v>9</v>
      </c>
      <c r="B11" s="41">
        <f>93.1+12</f>
        <v>105.1</v>
      </c>
      <c r="C11" s="41">
        <f>B11*6</f>
        <v>630.59999999999991</v>
      </c>
      <c r="D11" s="34">
        <f>B11*24</f>
        <v>2522.3999999999996</v>
      </c>
      <c r="E11" s="2">
        <v>0.14000000000000001</v>
      </c>
    </row>
    <row r="12" spans="1:7" ht="15.45" x14ac:dyDescent="0.4">
      <c r="A12" s="23" t="s">
        <v>10</v>
      </c>
      <c r="B12" s="41">
        <f>93.1+12</f>
        <v>105.1</v>
      </c>
      <c r="C12" s="41">
        <f>B12*6</f>
        <v>630.59999999999991</v>
      </c>
      <c r="D12" s="34">
        <f>B12*24</f>
        <v>2522.3999999999996</v>
      </c>
      <c r="E12" s="2">
        <v>0.14000000000000001</v>
      </c>
    </row>
    <row r="13" spans="1:7" ht="15.45" x14ac:dyDescent="0.4">
      <c r="A13" s="23" t="s">
        <v>41</v>
      </c>
      <c r="B13" s="41">
        <f>97.85+12</f>
        <v>109.85</v>
      </c>
      <c r="C13" s="41">
        <f>B13*6</f>
        <v>659.09999999999991</v>
      </c>
      <c r="D13" s="34">
        <f>B13*24</f>
        <v>2636.3999999999996</v>
      </c>
      <c r="E13" s="2">
        <v>0.14000000000000001</v>
      </c>
    </row>
    <row r="14" spans="1:7" ht="15.45" x14ac:dyDescent="0.4">
      <c r="A14" s="23" t="s">
        <v>42</v>
      </c>
      <c r="B14" s="41">
        <f>106.4+12</f>
        <v>118.4</v>
      </c>
      <c r="C14" s="41">
        <f>B14*6</f>
        <v>710.40000000000009</v>
      </c>
      <c r="D14" s="34">
        <f>B14*24</f>
        <v>2841.6000000000004</v>
      </c>
      <c r="E14" s="2">
        <v>0.14000000000000001</v>
      </c>
    </row>
    <row r="15" spans="1:7" ht="30.45" x14ac:dyDescent="0.4">
      <c r="A15" s="26" t="s">
        <v>12</v>
      </c>
      <c r="B15" s="84"/>
      <c r="C15" s="85"/>
      <c r="D15" s="85"/>
      <c r="E15" s="27" t="s">
        <v>16</v>
      </c>
    </row>
    <row r="16" spans="1:7" ht="15.45" x14ac:dyDescent="0.4">
      <c r="A16" s="7" t="s">
        <v>13</v>
      </c>
      <c r="B16" s="41">
        <f>87.3+12</f>
        <v>99.3</v>
      </c>
      <c r="C16" s="41">
        <f>B16*6</f>
        <v>595.79999999999995</v>
      </c>
      <c r="D16" s="34">
        <f>B16*24</f>
        <v>2383.1999999999998</v>
      </c>
      <c r="E16" s="2">
        <v>0.2</v>
      </c>
      <c r="F16" s="111" t="s">
        <v>74</v>
      </c>
      <c r="G16" s="46" t="s">
        <v>55</v>
      </c>
    </row>
    <row r="17" spans="1:7" ht="15.45" x14ac:dyDescent="0.4">
      <c r="A17" s="7" t="s">
        <v>32</v>
      </c>
      <c r="B17" s="41">
        <f>96.03+12</f>
        <v>108.03</v>
      </c>
      <c r="C17" s="41">
        <f>B17*6</f>
        <v>648.18000000000006</v>
      </c>
      <c r="D17" s="34">
        <f>B17*24</f>
        <v>2592.7200000000003</v>
      </c>
      <c r="E17" s="2">
        <v>0.2</v>
      </c>
      <c r="G17" s="46" t="s">
        <v>58</v>
      </c>
    </row>
    <row r="18" spans="1:7" ht="30.45" x14ac:dyDescent="0.4">
      <c r="A18" s="26" t="s">
        <v>14</v>
      </c>
      <c r="B18" s="84"/>
      <c r="C18" s="86"/>
      <c r="D18" s="86"/>
      <c r="E18" s="27" t="s">
        <v>16</v>
      </c>
    </row>
    <row r="19" spans="1:7" ht="15.45" x14ac:dyDescent="0.4">
      <c r="A19" s="7" t="s">
        <v>15</v>
      </c>
      <c r="B19" s="41">
        <f>76.63+12</f>
        <v>88.63</v>
      </c>
      <c r="C19" s="41">
        <f>B19*6</f>
        <v>531.78</v>
      </c>
      <c r="D19" s="34">
        <f>B19*24</f>
        <v>2127.12</v>
      </c>
      <c r="E19" s="28">
        <v>0.2</v>
      </c>
      <c r="F19" s="111" t="s">
        <v>31</v>
      </c>
    </row>
    <row r="20" spans="1:7" ht="30.45" x14ac:dyDescent="0.4">
      <c r="A20" s="26" t="s">
        <v>17</v>
      </c>
      <c r="B20" s="22"/>
      <c r="C20" s="42"/>
      <c r="D20" s="35"/>
      <c r="E20" s="27" t="s">
        <v>16</v>
      </c>
      <c r="F20" s="3"/>
    </row>
    <row r="21" spans="1:7" ht="15.45" x14ac:dyDescent="0.4">
      <c r="A21" s="8" t="s">
        <v>18</v>
      </c>
      <c r="B21" s="41">
        <f>97.85+12</f>
        <v>109.85</v>
      </c>
      <c r="C21" s="41">
        <f t="shared" ref="C21:C32" si="0">B21*6</f>
        <v>659.09999999999991</v>
      </c>
      <c r="D21" s="34">
        <f t="shared" ref="D21:D32" si="1">B21*24</f>
        <v>2636.3999999999996</v>
      </c>
      <c r="E21" s="2">
        <v>0.14000000000000001</v>
      </c>
      <c r="F21" s="3"/>
    </row>
    <row r="22" spans="1:7" ht="15.45" x14ac:dyDescent="0.4">
      <c r="A22" s="8" t="s">
        <v>43</v>
      </c>
      <c r="B22" s="41">
        <f>97.85+12</f>
        <v>109.85</v>
      </c>
      <c r="C22" s="41">
        <f t="shared" si="0"/>
        <v>659.09999999999991</v>
      </c>
      <c r="D22" s="34">
        <f t="shared" si="1"/>
        <v>2636.3999999999996</v>
      </c>
      <c r="E22" s="2">
        <v>0.14000000000000001</v>
      </c>
      <c r="F22" s="3"/>
    </row>
    <row r="23" spans="1:7" ht="15.45" x14ac:dyDescent="0.4">
      <c r="A23" s="8" t="s">
        <v>19</v>
      </c>
      <c r="B23" s="41">
        <f>97.85+12</f>
        <v>109.85</v>
      </c>
      <c r="C23" s="41">
        <f t="shared" si="0"/>
        <v>659.09999999999991</v>
      </c>
      <c r="D23" s="34">
        <f t="shared" si="1"/>
        <v>2636.3999999999996</v>
      </c>
      <c r="E23" s="2">
        <v>0.14000000000000001</v>
      </c>
      <c r="F23" s="3"/>
    </row>
    <row r="24" spans="1:7" ht="15.45" x14ac:dyDescent="0.4">
      <c r="A24" s="8" t="s">
        <v>20</v>
      </c>
      <c r="B24" s="41">
        <f>107.35+12</f>
        <v>119.35</v>
      </c>
      <c r="C24" s="41">
        <f t="shared" si="0"/>
        <v>716.09999999999991</v>
      </c>
      <c r="D24" s="34">
        <f t="shared" si="1"/>
        <v>2864.3999999999996</v>
      </c>
      <c r="E24" s="2">
        <v>0.14000000000000001</v>
      </c>
      <c r="F24" s="3"/>
    </row>
    <row r="25" spans="1:7" ht="15.45" x14ac:dyDescent="0.4">
      <c r="A25" s="8" t="s">
        <v>21</v>
      </c>
      <c r="B25" s="41">
        <f>107.35+12</f>
        <v>119.35</v>
      </c>
      <c r="C25" s="41">
        <f t="shared" si="0"/>
        <v>716.09999999999991</v>
      </c>
      <c r="D25" s="34">
        <f t="shared" si="1"/>
        <v>2864.3999999999996</v>
      </c>
      <c r="E25" s="2">
        <v>0.14000000000000001</v>
      </c>
      <c r="F25" s="3"/>
    </row>
    <row r="26" spans="1:7" ht="15.45" x14ac:dyDescent="0.4">
      <c r="A26" s="8" t="s">
        <v>22</v>
      </c>
      <c r="B26" s="41">
        <f>91.18+12</f>
        <v>103.18</v>
      </c>
      <c r="C26" s="41">
        <f t="shared" si="0"/>
        <v>619.08000000000004</v>
      </c>
      <c r="D26" s="34">
        <f t="shared" si="1"/>
        <v>2476.3200000000002</v>
      </c>
      <c r="E26" s="28">
        <v>0.2</v>
      </c>
      <c r="F26" s="111" t="s">
        <v>31</v>
      </c>
    </row>
    <row r="27" spans="1:7" ht="15.45" x14ac:dyDescent="0.4">
      <c r="A27" s="9" t="s">
        <v>23</v>
      </c>
      <c r="B27" s="41">
        <f>99.91+12</f>
        <v>111.91</v>
      </c>
      <c r="C27" s="41">
        <f t="shared" si="0"/>
        <v>671.46</v>
      </c>
      <c r="D27" s="34">
        <f t="shared" si="1"/>
        <v>2685.84</v>
      </c>
      <c r="E27" s="28">
        <v>0.2</v>
      </c>
      <c r="F27" s="111" t="s">
        <v>31</v>
      </c>
    </row>
    <row r="28" spans="1:7" ht="15.45" x14ac:dyDescent="0.4">
      <c r="A28" s="9" t="s">
        <v>24</v>
      </c>
      <c r="B28" s="41">
        <f>73.72+12</f>
        <v>85.72</v>
      </c>
      <c r="C28" s="41">
        <f t="shared" si="0"/>
        <v>514.31999999999994</v>
      </c>
      <c r="D28" s="34">
        <f t="shared" si="1"/>
        <v>2057.2799999999997</v>
      </c>
      <c r="E28" s="28">
        <v>0.2</v>
      </c>
      <c r="F28" s="111" t="s">
        <v>31</v>
      </c>
    </row>
    <row r="29" spans="1:7" ht="15.45" x14ac:dyDescent="0.4">
      <c r="A29" s="5" t="s">
        <v>25</v>
      </c>
      <c r="B29" s="41">
        <f>78.57+12</f>
        <v>90.57</v>
      </c>
      <c r="C29" s="41">
        <f t="shared" si="0"/>
        <v>543.41999999999996</v>
      </c>
      <c r="D29" s="34">
        <f t="shared" si="1"/>
        <v>2173.6799999999998</v>
      </c>
      <c r="E29" s="28">
        <v>0.2</v>
      </c>
      <c r="F29" s="111" t="s">
        <v>31</v>
      </c>
    </row>
    <row r="30" spans="1:7" ht="15.45" x14ac:dyDescent="0.4">
      <c r="A30" s="9" t="s">
        <v>26</v>
      </c>
      <c r="B30" s="41">
        <f>80.51+12</f>
        <v>92.51</v>
      </c>
      <c r="C30" s="41">
        <f t="shared" si="0"/>
        <v>555.06000000000006</v>
      </c>
      <c r="D30" s="34">
        <f t="shared" si="1"/>
        <v>2220.2400000000002</v>
      </c>
      <c r="E30" s="28">
        <v>0.2</v>
      </c>
      <c r="F30" s="111" t="s">
        <v>31</v>
      </c>
    </row>
    <row r="31" spans="1:7" ht="15.45" x14ac:dyDescent="0.4">
      <c r="A31" s="6" t="s">
        <v>27</v>
      </c>
      <c r="B31" s="43">
        <f>85.36+12</f>
        <v>97.36</v>
      </c>
      <c r="C31" s="41">
        <f t="shared" si="0"/>
        <v>584.16</v>
      </c>
      <c r="D31" s="34">
        <f t="shared" si="1"/>
        <v>2336.64</v>
      </c>
      <c r="E31" s="28">
        <v>0.2</v>
      </c>
      <c r="F31" s="111" t="s">
        <v>31</v>
      </c>
    </row>
    <row r="32" spans="1:7" ht="15.45" x14ac:dyDescent="0.4">
      <c r="A32" s="6" t="s">
        <v>28</v>
      </c>
      <c r="B32" s="41">
        <f>102.6+12</f>
        <v>114.6</v>
      </c>
      <c r="C32" s="41">
        <f t="shared" si="0"/>
        <v>687.59999999999991</v>
      </c>
      <c r="D32" s="41">
        <f t="shared" si="1"/>
        <v>2750.3999999999996</v>
      </c>
      <c r="E32" s="2">
        <v>0.14000000000000001</v>
      </c>
      <c r="F32" s="112"/>
    </row>
    <row r="33" spans="1:16" ht="15.45" x14ac:dyDescent="0.4">
      <c r="A33" s="109" t="s">
        <v>62</v>
      </c>
      <c r="B33" s="41">
        <f>112.5+12</f>
        <v>124.5</v>
      </c>
      <c r="C33" s="41">
        <f>B33*6</f>
        <v>747</v>
      </c>
      <c r="D33" s="41">
        <f>B33*24</f>
        <v>2988</v>
      </c>
      <c r="E33" s="2">
        <v>0.2</v>
      </c>
      <c r="F33" s="111" t="s">
        <v>70</v>
      </c>
    </row>
    <row r="34" spans="1:16" ht="15.45" x14ac:dyDescent="0.4">
      <c r="A34" s="109" t="s">
        <v>63</v>
      </c>
      <c r="B34" s="41">
        <f>120.83+12</f>
        <v>132.82999999999998</v>
      </c>
      <c r="C34" s="41">
        <f t="shared" ref="C34:C40" si="2">B34*6</f>
        <v>796.9799999999999</v>
      </c>
      <c r="D34" s="41">
        <f t="shared" ref="D34:D40" si="3">B34*24</f>
        <v>3187.9199999999996</v>
      </c>
      <c r="E34" s="2">
        <v>0.2</v>
      </c>
      <c r="F34" s="111" t="s">
        <v>70</v>
      </c>
    </row>
    <row r="35" spans="1:16" ht="16.95" customHeight="1" x14ac:dyDescent="0.4">
      <c r="A35" s="109" t="s">
        <v>64</v>
      </c>
      <c r="B35" s="41">
        <f>112.5+12</f>
        <v>124.5</v>
      </c>
      <c r="C35" s="41">
        <f t="shared" si="2"/>
        <v>747</v>
      </c>
      <c r="D35" s="41">
        <f t="shared" si="3"/>
        <v>2988</v>
      </c>
      <c r="E35" s="2">
        <v>0.2</v>
      </c>
      <c r="F35" s="111" t="s">
        <v>70</v>
      </c>
      <c r="G35" s="29"/>
      <c r="H35" s="29"/>
      <c r="I35" s="29"/>
      <c r="J35" s="29"/>
      <c r="K35" s="30"/>
      <c r="L35" s="1"/>
      <c r="M35" s="1"/>
      <c r="N35" s="1"/>
    </row>
    <row r="36" spans="1:16" ht="16.95" customHeight="1" x14ac:dyDescent="0.4">
      <c r="A36" s="109" t="s">
        <v>65</v>
      </c>
      <c r="B36" s="41">
        <f>120.83+12</f>
        <v>132.82999999999998</v>
      </c>
      <c r="C36" s="41">
        <f t="shared" si="2"/>
        <v>796.9799999999999</v>
      </c>
      <c r="D36" s="41">
        <f t="shared" si="3"/>
        <v>3187.9199999999996</v>
      </c>
      <c r="E36" s="2">
        <v>0.2</v>
      </c>
      <c r="F36" s="111" t="s">
        <v>70</v>
      </c>
    </row>
    <row r="37" spans="1:16" ht="19.2" customHeight="1" x14ac:dyDescent="0.4">
      <c r="A37" s="109" t="s">
        <v>67</v>
      </c>
      <c r="B37" s="41">
        <f>141.67+12</f>
        <v>153.66999999999999</v>
      </c>
      <c r="C37" s="41">
        <f t="shared" si="2"/>
        <v>922.02</v>
      </c>
      <c r="D37" s="41">
        <f t="shared" si="3"/>
        <v>3688.08</v>
      </c>
      <c r="E37" s="2">
        <v>0.2</v>
      </c>
      <c r="F37" s="111" t="s">
        <v>70</v>
      </c>
      <c r="G37" s="31"/>
      <c r="H37" s="31"/>
      <c r="I37" s="31"/>
      <c r="J37" s="31"/>
    </row>
    <row r="38" spans="1:16" ht="13.5" customHeight="1" x14ac:dyDescent="0.4">
      <c r="A38" s="109" t="s">
        <v>66</v>
      </c>
      <c r="B38" s="41">
        <f>166.67+12</f>
        <v>178.67</v>
      </c>
      <c r="C38" s="41">
        <f t="shared" si="2"/>
        <v>1072.02</v>
      </c>
      <c r="D38" s="41">
        <f t="shared" si="3"/>
        <v>4288.08</v>
      </c>
      <c r="E38" s="2">
        <v>0.14000000000000001</v>
      </c>
    </row>
    <row r="39" spans="1:16" ht="16.95" customHeight="1" x14ac:dyDescent="0.4">
      <c r="A39" s="109" t="s">
        <v>69</v>
      </c>
      <c r="B39" s="41">
        <f>190+12</f>
        <v>202</v>
      </c>
      <c r="C39" s="41">
        <f t="shared" si="2"/>
        <v>1212</v>
      </c>
      <c r="D39" s="41">
        <f t="shared" si="3"/>
        <v>4848</v>
      </c>
      <c r="E39" s="2">
        <v>0.14000000000000001</v>
      </c>
      <c r="G39" s="30"/>
      <c r="H39" s="1"/>
      <c r="I39" s="1"/>
      <c r="J39" s="31"/>
      <c r="K39" s="30"/>
      <c r="L39" s="1"/>
      <c r="M39" s="1"/>
      <c r="N39" s="1"/>
      <c r="O39" s="1"/>
      <c r="P39" s="1"/>
    </row>
    <row r="40" spans="1:16" ht="15.45" customHeight="1" x14ac:dyDescent="0.4">
      <c r="A40" s="109" t="s">
        <v>68</v>
      </c>
      <c r="B40" s="41">
        <f>200+12</f>
        <v>212</v>
      </c>
      <c r="C40" s="41">
        <f t="shared" si="2"/>
        <v>1272</v>
      </c>
      <c r="D40" s="41">
        <f t="shared" si="3"/>
        <v>5088</v>
      </c>
      <c r="E40" s="73">
        <v>0.14000000000000001</v>
      </c>
    </row>
    <row r="41" spans="1:16" ht="15.45" x14ac:dyDescent="0.4">
      <c r="A41" s="54"/>
      <c r="B41" s="55"/>
      <c r="C41" s="56"/>
      <c r="D41" s="56"/>
      <c r="E41" s="3"/>
    </row>
    <row r="42" spans="1:16" ht="15.45" x14ac:dyDescent="0.4">
      <c r="A42" s="64" t="s">
        <v>29</v>
      </c>
      <c r="B42" s="97" t="s">
        <v>44</v>
      </c>
      <c r="C42" s="98"/>
      <c r="D42" s="99"/>
      <c r="E42" s="29"/>
      <c r="F42" s="29"/>
    </row>
    <row r="43" spans="1:16" ht="15.45" customHeight="1" x14ac:dyDescent="0.4">
      <c r="A43" s="68" t="s">
        <v>30</v>
      </c>
      <c r="B43" s="100" t="s">
        <v>60</v>
      </c>
      <c r="C43" s="101"/>
      <c r="D43" s="102"/>
      <c r="E43" s="3"/>
    </row>
    <row r="44" spans="1:16" ht="116.7" customHeight="1" x14ac:dyDescent="0.4">
      <c r="A44" s="32" t="s">
        <v>57</v>
      </c>
      <c r="B44" s="103" t="s">
        <v>73</v>
      </c>
      <c r="C44" s="104"/>
      <c r="D44" s="105"/>
      <c r="E44" s="31"/>
      <c r="F44" s="31"/>
    </row>
    <row r="45" spans="1:16" ht="15.45" x14ac:dyDescent="0.4">
      <c r="A45" s="32" t="s">
        <v>33</v>
      </c>
      <c r="B45" s="87" t="s">
        <v>34</v>
      </c>
      <c r="C45" s="88"/>
      <c r="D45" s="89"/>
      <c r="E45" s="3"/>
    </row>
    <row r="46" spans="1:16" ht="49.5" customHeight="1" x14ac:dyDescent="0.4">
      <c r="A46" s="33" t="s">
        <v>45</v>
      </c>
      <c r="B46" s="97" t="s">
        <v>36</v>
      </c>
      <c r="C46" s="98"/>
      <c r="D46" s="99"/>
      <c r="E46" s="1"/>
      <c r="F46" s="31"/>
    </row>
    <row r="47" spans="1:16" ht="23.7" customHeight="1" x14ac:dyDescent="0.4">
      <c r="A47" s="12" t="s">
        <v>37</v>
      </c>
      <c r="B47" s="87" t="s">
        <v>47</v>
      </c>
      <c r="C47" s="88"/>
      <c r="D47" s="89"/>
    </row>
    <row r="48" spans="1:16" ht="64.2" customHeight="1" x14ac:dyDescent="0.4">
      <c r="A48" s="63" t="s">
        <v>46</v>
      </c>
      <c r="B48" s="94" t="s">
        <v>56</v>
      </c>
      <c r="C48" s="95"/>
      <c r="D48" s="96"/>
    </row>
    <row r="49" spans="1:4" ht="15.45" x14ac:dyDescent="0.4">
      <c r="A49" s="4"/>
      <c r="B49" s="3"/>
      <c r="C49" s="39"/>
      <c r="D49" s="39"/>
    </row>
    <row r="50" spans="1:4" ht="15.45" x14ac:dyDescent="0.4">
      <c r="A50" s="4"/>
      <c r="B50" s="3"/>
      <c r="C50" s="39"/>
      <c r="D50" s="39"/>
    </row>
    <row r="51" spans="1:4" ht="15.45" x14ac:dyDescent="0.4">
      <c r="A51" s="4"/>
      <c r="B51" s="3"/>
      <c r="C51" s="39"/>
      <c r="D51" s="39"/>
    </row>
    <row r="52" spans="1:4" ht="15.45" x14ac:dyDescent="0.4">
      <c r="A52" s="4"/>
      <c r="B52" s="3"/>
      <c r="C52" s="39"/>
      <c r="D52" s="39"/>
    </row>
  </sheetData>
  <mergeCells count="13">
    <mergeCell ref="B18:D18"/>
    <mergeCell ref="A1:D1"/>
    <mergeCell ref="A2:D2"/>
    <mergeCell ref="B4:D4"/>
    <mergeCell ref="B10:D10"/>
    <mergeCell ref="B15:D15"/>
    <mergeCell ref="B48:D48"/>
    <mergeCell ref="B42:D42"/>
    <mergeCell ref="B43:D43"/>
    <mergeCell ref="B44:D44"/>
    <mergeCell ref="B45:D45"/>
    <mergeCell ref="B46:D46"/>
    <mergeCell ref="B47:D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46C3-BFD0-4ED0-90FC-DF00B84426D8}">
  <dimension ref="A1:C9"/>
  <sheetViews>
    <sheetView workbookViewId="0">
      <selection activeCell="B23" sqref="B23"/>
    </sheetView>
  </sheetViews>
  <sheetFormatPr defaultColWidth="9" defaultRowHeight="14.15" x14ac:dyDescent="0.35"/>
  <cols>
    <col min="1" max="1" width="15" style="19" customWidth="1"/>
    <col min="2" max="2" width="83.4609375" style="17" customWidth="1"/>
    <col min="3" max="3" width="11.4609375" style="17" customWidth="1"/>
    <col min="4" max="16384" width="9" style="17"/>
  </cols>
  <sheetData>
    <row r="1" spans="1:3" x14ac:dyDescent="0.35">
      <c r="A1" s="15" t="s">
        <v>0</v>
      </c>
      <c r="B1" s="16" t="s">
        <v>35</v>
      </c>
    </row>
    <row r="2" spans="1:3" x14ac:dyDescent="0.35">
      <c r="A2" s="18">
        <v>5</v>
      </c>
      <c r="B2" s="57" t="s">
        <v>52</v>
      </c>
      <c r="C2" s="45"/>
    </row>
    <row r="3" spans="1:3" ht="28.3" x14ac:dyDescent="0.35">
      <c r="A3" s="18">
        <v>10</v>
      </c>
      <c r="B3" s="20" t="s">
        <v>5</v>
      </c>
    </row>
    <row r="4" spans="1:3" ht="28.3" x14ac:dyDescent="0.35">
      <c r="A4" s="18">
        <v>12</v>
      </c>
      <c r="B4" s="20" t="s">
        <v>6</v>
      </c>
    </row>
    <row r="5" spans="1:3" x14ac:dyDescent="0.35">
      <c r="A5" s="18">
        <v>15</v>
      </c>
      <c r="B5" s="10" t="s">
        <v>1</v>
      </c>
    </row>
    <row r="6" spans="1:3" x14ac:dyDescent="0.35">
      <c r="A6" s="18">
        <v>16</v>
      </c>
      <c r="B6" s="11" t="s">
        <v>2</v>
      </c>
    </row>
    <row r="7" spans="1:3" x14ac:dyDescent="0.35">
      <c r="A7" s="18">
        <v>17</v>
      </c>
      <c r="B7" s="11" t="s">
        <v>7</v>
      </c>
    </row>
    <row r="8" spans="1:3" x14ac:dyDescent="0.35">
      <c r="A8" s="18">
        <v>20</v>
      </c>
      <c r="B8" s="11" t="s">
        <v>3</v>
      </c>
    </row>
    <row r="9" spans="1:3" x14ac:dyDescent="0.35">
      <c r="A9" s="18">
        <v>21</v>
      </c>
      <c r="B9" s="11" t="s">
        <v>4</v>
      </c>
    </row>
  </sheetData>
  <pageMargins left="0.7" right="0.7" top="0.75" bottom="0.75" header="0.3" footer="0.3"/>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Standard Box trucks Rates</vt:lpstr>
      <vt:lpstr>$1M Liability Rate Plan </vt:lpstr>
      <vt:lpstr>Daily Surcharges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Kaliska * DAS</dc:creator>
  <cp:lastModifiedBy>KING Kaliska * DAS</cp:lastModifiedBy>
  <dcterms:created xsi:type="dcterms:W3CDTF">2025-01-09T20:33:23Z</dcterms:created>
  <dcterms:modified xsi:type="dcterms:W3CDTF">2026-01-14T18:55:13Z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2025-01-09T21:09:20Z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fd34c253-a202-4291-bb2d-e75e5db87309</vt:lpwstr>
  </property>
  <property fmtid="{D5CDD505-2E9C-101B-9397-08002B2CF9AE}" pid="8" name="MSIP_Label_db79d039-fcd0-4045-9c78-4cfb2eba0904_ContentBits">
    <vt:lpwstr>0</vt:lpwstr>
  </property>
</Properties>
</file>