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conduent-my.sharepoint.com/personal/aaron_moss_conduent_com/Documents/Proposals/01 - Active/GA NASPO 2023 re-redacted/06 Cost Redacted/"/>
    </mc:Choice>
  </mc:AlternateContent>
  <xr:revisionPtr revIDLastSave="2" documentId="13_ncr:1_{09A01412-7883-4068-93E6-B56B6EEB5B67}" xr6:coauthVersionLast="47" xr6:coauthVersionMax="47" xr10:uidLastSave="{BC243E07-3805-4DD4-A1E4-F87C18447DBD}"/>
  <workbookProtection workbookAlgorithmName="SHA-512" workbookHashValue="7nNow4h9JUi9K3Ef+3fadbMxTQ4Dn5GJOl67MYKtMRR7kPDBw3V39ieytF+9Ssyjkv7ufc7NcMOa3X0E1bTt8g==" workbookSaltValue="/0NHQrXrPCB54nt+NLknCQ==" workbookSpinCount="100000" lockStructure="1"/>
  <bookViews>
    <workbookView xWindow="20370" yWindow="-120" windowWidth="29040" windowHeight="17790" activeTab="2" xr2:uid="{00000000-000D-0000-FFFF-FFFF00000000}"/>
  </bookViews>
  <sheets>
    <sheet name="Instructions" sheetId="2" r:id="rId1"/>
    <sheet name="Cost Proposal" sheetId="4" r:id="rId2"/>
    <sheet name="Scoring Formula" sheetId="3" r:id="rId3"/>
  </sheets>
  <definedNames>
    <definedName name="_xlnm.Print_Area" localSheetId="0">Instructions!$A$1:$C$37</definedName>
    <definedName name="_xlnm.Print_Titles" localSheetId="1">'Cost Proposal'!$1:$14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 i="4" l="1"/>
  <c r="C97" i="4" s="1"/>
  <c r="C98" i="4" s="1"/>
  <c r="F78" i="4" l="1"/>
  <c r="X88" i="4"/>
  <c r="X87" i="4"/>
  <c r="X86" i="4"/>
  <c r="X85" i="4"/>
  <c r="V88" i="4"/>
  <c r="V87" i="4"/>
  <c r="V86" i="4"/>
  <c r="V85" i="4"/>
  <c r="T88" i="4"/>
  <c r="T87" i="4"/>
  <c r="T86" i="4"/>
  <c r="T85" i="4"/>
  <c r="R88" i="4"/>
  <c r="R87" i="4"/>
  <c r="R86" i="4"/>
  <c r="R85" i="4"/>
  <c r="P88" i="4"/>
  <c r="P87" i="4"/>
  <c r="P86" i="4"/>
  <c r="P85" i="4"/>
  <c r="N88" i="4"/>
  <c r="N87" i="4"/>
  <c r="N86" i="4"/>
  <c r="N85" i="4"/>
  <c r="L88" i="4"/>
  <c r="L87" i="4"/>
  <c r="L86" i="4"/>
  <c r="L85" i="4"/>
  <c r="J88" i="4"/>
  <c r="J87" i="4"/>
  <c r="J86" i="4"/>
  <c r="J85" i="4"/>
  <c r="H88" i="4"/>
  <c r="H87" i="4"/>
  <c r="H86" i="4"/>
  <c r="H85" i="4"/>
  <c r="F88" i="4"/>
  <c r="F87" i="4"/>
  <c r="F86" i="4"/>
  <c r="F85" i="4"/>
  <c r="D23" i="4"/>
  <c r="M53" i="4"/>
  <c r="L55" i="4" s="1"/>
  <c r="G33" i="4"/>
  <c r="F35" i="4" s="1"/>
  <c r="S43" i="4"/>
  <c r="R45" i="4" s="1"/>
  <c r="D25" i="4"/>
  <c r="Q53" i="4"/>
  <c r="P55" i="4" s="1"/>
  <c r="F74" i="4"/>
  <c r="G43" i="4"/>
  <c r="F45" i="4" s="1"/>
  <c r="W43" i="4"/>
  <c r="V45" i="4" s="1"/>
  <c r="S53" i="4"/>
  <c r="R55" i="4" s="1"/>
  <c r="F75" i="4"/>
  <c r="D22" i="4"/>
  <c r="O43" i="4"/>
  <c r="N45" i="4" s="1"/>
  <c r="K53" i="4"/>
  <c r="J55" i="4" s="1"/>
  <c r="Q43" i="4"/>
  <c r="P45" i="4" s="1"/>
  <c r="D24" i="4"/>
  <c r="O53" i="4"/>
  <c r="N55" i="4" s="1"/>
  <c r="F73" i="4"/>
  <c r="U43" i="4"/>
  <c r="T45" i="4" s="1"/>
  <c r="I43" i="4"/>
  <c r="H45" i="4" s="1"/>
  <c r="Y43" i="4"/>
  <c r="X45" i="4" s="1"/>
  <c r="U53" i="4"/>
  <c r="T55" i="4" s="1"/>
  <c r="F76" i="4"/>
  <c r="D20" i="4"/>
  <c r="K43" i="4"/>
  <c r="J45" i="4" s="1"/>
  <c r="G53" i="4"/>
  <c r="F55" i="4" s="1"/>
  <c r="W53" i="4"/>
  <c r="V55" i="4" s="1"/>
  <c r="F77" i="4"/>
  <c r="D21" i="4"/>
  <c r="M43" i="4"/>
  <c r="L45" i="4" s="1"/>
  <c r="I53" i="4"/>
  <c r="H55" i="4" s="1"/>
  <c r="Y53" i="4"/>
  <c r="X55" i="4" s="1"/>
  <c r="D78" i="4"/>
  <c r="D77" i="4"/>
  <c r="D76" i="4"/>
  <c r="D75" i="4"/>
  <c r="D74" i="4"/>
  <c r="D73" i="4"/>
  <c r="Y33" i="4"/>
  <c r="X35" i="4" s="1"/>
  <c r="W33" i="4"/>
  <c r="V35" i="4" s="1"/>
  <c r="U33" i="4"/>
  <c r="T35" i="4" s="1"/>
  <c r="S33" i="4"/>
  <c r="R35" i="4" s="1"/>
  <c r="Q33" i="4"/>
  <c r="P35" i="4" s="1"/>
  <c r="O33" i="4"/>
  <c r="N35" i="4" s="1"/>
  <c r="M33" i="4"/>
  <c r="L35" i="4" s="1"/>
  <c r="K33" i="4"/>
  <c r="J35" i="4" s="1"/>
  <c r="I33" i="4"/>
  <c r="H35" i="4" s="1"/>
  <c r="Y86" i="4" l="1"/>
  <c r="Y87" i="4"/>
  <c r="Y88" i="4"/>
  <c r="Y85" i="4"/>
  <c r="Z55" i="4"/>
  <c r="AB55" i="4" s="1"/>
  <c r="Z35" i="4"/>
  <c r="AB35" i="4" s="1"/>
  <c r="D79" i="4"/>
  <c r="D26" i="4"/>
  <c r="F79" i="4"/>
  <c r="Z45" i="4"/>
  <c r="AB45" i="4" s="1"/>
  <c r="Y89" i="4" l="1"/>
  <c r="F68" i="4"/>
  <c r="F67" i="4"/>
  <c r="F66" i="4"/>
  <c r="F63" i="4"/>
  <c r="F65" i="4"/>
  <c r="F64" i="4"/>
  <c r="F62" i="4"/>
  <c r="F69" i="4"/>
  <c r="D67" i="4"/>
  <c r="D66" i="4"/>
  <c r="D62" i="4"/>
  <c r="D64" i="4"/>
  <c r="D63" i="4"/>
  <c r="D69" i="4"/>
  <c r="D68" i="4"/>
  <c r="F14" i="4"/>
  <c r="F70" i="4" l="1"/>
  <c r="D70" i="4"/>
</calcChain>
</file>

<file path=xl/sharedStrings.xml><?xml version="1.0" encoding="utf-8"?>
<sst xmlns="http://schemas.openxmlformats.org/spreadsheetml/2006/main" count="299" uniqueCount="139">
  <si>
    <t>State of Georgia</t>
  </si>
  <si>
    <t>In Conjunction with NASPO ValuePoint</t>
  </si>
  <si>
    <t>Electronic Request for Proposals ("eRFP")</t>
  </si>
  <si>
    <t>Event Name: Pharmacy Benefit Services</t>
  </si>
  <si>
    <t>Attachment Z - Pharmacy Drug Rebate Services Cost Worksheet</t>
  </si>
  <si>
    <t>Instructions for Supplier</t>
  </si>
  <si>
    <t xml:space="preserve">
Suppliers are bidding on the Design, Development and Implementation (DDI), monthly operational costs, and additional program support the Supplier will charge to administer the Pharmacy Drug Rebate Program as described in the eRFP. Please refer to the instructions below, Attachment A eRFP document "Section 5, Cost Proposal," Attachment C - Common Scope Requirements and Security Standards and Attachment I - Pharmacy Drug Rebate Services Scope of Work for details describing the scope of the system implementation services and Rebate Services to be provided before completing this Cost Worksheet.</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</si>
  <si>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</si>
  <si>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</si>
  <si>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</si>
  <si>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</si>
  <si>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 xml:space="preserve">Suppliers shall provide in Table C a breakdown of their average annual operation and maintenance costs across the ten-year period provided in Tables B.2 and B.3. </t>
  </si>
  <si>
    <t>For evaluation purposes, the total cost will be determined by the value found in F14 which is comprised of the sum of the total DDI Costs (Table A), Drug Rebate System Costs (Table B.1), and the CMS (Table B.2) and Supplemental Rebate (Table B.3) Administrative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</si>
  <si>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</si>
  <si>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</si>
  <si>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</si>
  <si>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</si>
  <si>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A:</t>
  </si>
  <si>
    <t>CPI-U Index for the month and year of the execution of a Participating Addendum</t>
  </si>
  <si>
    <t>B:</t>
  </si>
  <si>
    <t>Less the CPI-U Index for the month and year of the Effective Date of the Master Agreement</t>
  </si>
  <si>
    <t>C:</t>
  </si>
  <si>
    <t>Equals Index Point Change</t>
  </si>
  <si>
    <t>D:</t>
  </si>
  <si>
    <t>Divided by CPI-U Index B: C/B = D</t>
  </si>
  <si>
    <t>E:</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</si>
  <si>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</si>
  <si>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</si>
  <si>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</si>
  <si>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</si>
  <si>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</si>
  <si>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C94 "CPI-U for Participating Addendum Date."</t>
  </si>
  <si>
    <t xml:space="preserve">Enter the CPI-U value for the month of the Effective Date of the Master Agreement in C93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</si>
  <si>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</si>
  <si>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</si>
  <si>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</si>
  <si>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</si>
  <si>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</si>
  <si>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</si>
  <si>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</si>
  <si>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</si>
  <si>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</si>
  <si>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</si>
  <si>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</si>
  <si>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</si>
  <si>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</si>
  <si>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</si>
  <si>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</si>
  <si>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</si>
  <si>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</si>
  <si>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</si>
  <si>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</si>
  <si>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</si>
  <si>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Drug Rebate System</t>
  </si>
  <si>
    <t>Year 1</t>
  </si>
  <si>
    <t>Year 2</t>
  </si>
  <si>
    <t>Year 3</t>
  </si>
  <si>
    <t>Year 4</t>
  </si>
  <si>
    <t>Year 5</t>
  </si>
  <si>
    <t>Year 6</t>
  </si>
  <si>
    <t>Year 7</t>
  </si>
  <si>
    <t>Year 8</t>
  </si>
  <si>
    <t>Year 9</t>
  </si>
  <si>
    <t>Year 10</t>
  </si>
  <si>
    <t>10-Year Total for Drug Rebate System</t>
  </si>
  <si>
    <t>For Informational Purposes Only
Annual Average Drug Rebate System Cost</t>
  </si>
  <si>
    <t>Initial Rate</t>
  </si>
  <si>
    <t>CPI-U Adjusted Rate</t>
  </si>
  <si>
    <t>Monthly Systems Fee</t>
  </si>
  <si>
    <t>The monthly system fee should include the Supplier's cost to provide the drug rebate Solution, all upgrades, patches, fixes, maintenance and configuration required to provide the capability to collect Federal Rebates from the Medicaid Drug Rebate Program (MDRP) as well as bill and collect Federal Rebates from Provider administered drug claims (e.g., J-Codes) processed through the State's Care Management Organization (CMO) programs and State's Medicaid Fee-for-Service (FFS) Pharmacy Program, as discussed in the eRFP.</t>
  </si>
  <si>
    <t>Total Monthly Cost</t>
  </si>
  <si>
    <t>months</t>
  </si>
  <si>
    <t>Total Period Cost</t>
  </si>
  <si>
    <t>Table B.2</t>
  </si>
  <si>
    <t>CMS Rebates</t>
  </si>
  <si>
    <t xml:space="preserve">Year 2
</t>
  </si>
  <si>
    <t xml:space="preserve">Year 3
</t>
  </si>
  <si>
    <t xml:space="preserve">Year 4
</t>
  </si>
  <si>
    <t xml:space="preserve">Year 5
</t>
  </si>
  <si>
    <t xml:space="preserve">Year 6
</t>
  </si>
  <si>
    <t xml:space="preserve">Year 7
</t>
  </si>
  <si>
    <t xml:space="preserve">Year 8
</t>
  </si>
  <si>
    <t xml:space="preserve">Year 9
</t>
  </si>
  <si>
    <t xml:space="preserve">Year 10
</t>
  </si>
  <si>
    <t>10-Year Total for CMS Rebate Administration</t>
  </si>
  <si>
    <t>For Informational Purposes Only
Annual Average CMS Rebate Administration Cost</t>
  </si>
  <si>
    <t>Monthly Administration Fee</t>
  </si>
  <si>
    <t>The monthly administration fee should include the Supplier's cost to bill and collect Federal Rebates from the MDRP as well as bill and collect Federal Rebates from Provider administered drug claims (e.g., J-Codes) processed through the State's Care Management Organization (CMO) programs and State's Medicaid Fee-for-Service (FFS) Pharmacy Program, as discussed in the eRFP.</t>
  </si>
  <si>
    <t>Table B.3</t>
  </si>
  <si>
    <t>Supplemental Rebates</t>
  </si>
  <si>
    <t>10-Year Total for Supplemental Rebate Administration</t>
  </si>
  <si>
    <t>For Informational Purposes Only
Annual Average Supplemental Rebate Administration Cost</t>
  </si>
  <si>
    <t>The monthly administration fee should include the Supplier's ability to maintain an online bidding site for collection of bids, to present financial modeling for State Advisory Board meetings, to negotiate with pharmaceutical Manufacturers, to bill for contracted Supplemental Rebates, and collect Supplemental Rebates on behalf of the State's Medicaid Fee-for-Service (FFS) Pharmacy Program.</t>
  </si>
  <si>
    <t>Table C</t>
  </si>
  <si>
    <t>Note: The requested information below will be used for information purposes only.</t>
  </si>
  <si>
    <t xml:space="preserve">Instructions:  Please enter your average annual operational costs in the unprotected cells below. Provide a breakdown of "Other" costs, if included. </t>
  </si>
  <si>
    <t>Annual Operation &amp; Maintenance</t>
  </si>
  <si>
    <t>Staffing</t>
  </si>
  <si>
    <t>Rebate Processing and Systems</t>
  </si>
  <si>
    <t>Rebate Negotiation</t>
  </si>
  <si>
    <t>N/A</t>
  </si>
  <si>
    <t>Postage and Mailing</t>
  </si>
  <si>
    <t>Printing</t>
  </si>
  <si>
    <t>Reports</t>
  </si>
  <si>
    <t>Other**</t>
  </si>
  <si>
    <t>Total Operational Cost:</t>
  </si>
  <si>
    <t>**Other Costs Breakdown</t>
  </si>
  <si>
    <t>Total Other Costs:</t>
  </si>
  <si>
    <t xml:space="preserve">Table D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</si>
  <si>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</si>
  <si>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</si>
  <si>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</si>
  <si>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</si>
  <si>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</si>
  <si>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</si>
  <si>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</si>
  <si>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</si>
  <si>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</si>
  <si>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</si>
  <si>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</si>
  <si>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</si>
  <si>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</si>
  <si>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</si>
  <si>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</si>
  <si>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E</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</si>
  <si>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</si>
  <si>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</si>
  <si>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</si>
  <si>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</si>
  <si>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</si>
  <si>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</si>
  <si>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</si>
  <si>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</si>
  <si>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</si>
  <si>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</si>
  <si>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</si>
  <si>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Conduent State Healthcare, LLC</t>
  </si>
  <si>
    <t>Lydie Quebe</t>
  </si>
  <si>
    <t>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</si>
</sst>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quot;$&quot;\ #,##0"/>
    <numFmt numFmtId="165" formatCode="\X\ #,##0"/>
    <numFmt numFmtId="166" formatCode="0.0%"/>
    <numFmt numFmtId="167" formatCode="_(* #,##0_);_(* \(#,##0\);_(* &quot;-&quot;??_);_(@_)"/>
    <numFmt numFmtId="168" formatCode="&quot;$&quot;\ #,##0"/>
    <numFmt numFmtId="169" formatCode="_([$$-409]* #,##0.00_);_([$$-409]* \(#,##0.00\);_([$$-409]* &quot;-&quot;??_);_(@_)"/>
    <numFmt numFmtId="170" formatCode="0.000000"/>
    <numFmt numFmtId="171" formatCode="_([$$-409]* #,##0_);_([$$-409]* \(#,##0\);_([$$-409]* &quot;-&quot;??_);_(@_)"/>
  </numFmts>
  <fonts count="40"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name val="Calibri"/>
      <family val="2"/>
      <scheme val="minor"/>
    </font>
    <font>
      <sz val="11"/>
      <color rgb="FF000000"/>
      <name val="Arial"/>
      <family val="2"/>
    </font>
    <font>
      <u/>
      <sz val="11"/>
      <color theme="10"/>
      <name val="Calibri"/>
      <family val="2"/>
      <scheme val="minor"/>
    </font>
    <font>
      <sz val="11"/>
      <color theme="1"/>
      <name val="Arial"/>
      <family val="2"/>
    </font>
    <font>
      <b/>
      <sz val="14"/>
      <color theme="1"/>
      <name val="Arial"/>
      <family val="2"/>
    </font>
    <font>
      <b/>
      <sz val="16"/>
      <color rgb="FFFF0000"/>
      <name val="Arial"/>
      <family val="2"/>
    </font>
    <font>
      <sz val="16"/>
      <color theme="1"/>
      <name val="Arial"/>
      <family val="2"/>
    </font>
    <font>
      <b/>
      <sz val="18"/>
      <color theme="1"/>
      <name val="Arial"/>
      <family val="2"/>
    </font>
    <font>
      <b/>
      <sz val="12"/>
      <color theme="1"/>
      <name val="Arial"/>
      <family val="2"/>
    </font>
    <font>
      <b/>
      <sz val="10"/>
      <name val="Arial"/>
      <family val="2"/>
    </font>
    <font>
      <b/>
      <sz val="10"/>
      <color theme="1"/>
      <name val="Arial"/>
      <family val="2"/>
    </font>
    <font>
      <sz val="10"/>
      <color theme="1"/>
      <name val="Arial"/>
      <family val="2"/>
    </font>
    <font>
      <i/>
      <sz val="10"/>
      <color theme="1"/>
      <name val="Arial"/>
      <family val="2"/>
    </font>
    <font>
      <b/>
      <sz val="14"/>
      <color rgb="FF000000"/>
      <name val="Arial"/>
      <family val="2"/>
    </font>
    <font>
      <sz val="10"/>
      <color rgb="FF000000"/>
      <name val="Arial"/>
      <family val="2"/>
    </font>
    <font>
      <b/>
      <i/>
      <strike/>
      <sz val="11"/>
      <color rgb="FFFF0000"/>
      <name val="Arial"/>
      <family val="2"/>
    </font>
    <font>
      <b/>
      <i/>
      <sz val="11"/>
      <color theme="1"/>
      <name val="Arial"/>
      <family val="2"/>
    </font>
    <font>
      <b/>
      <sz val="11"/>
      <color rgb="FF000000"/>
      <name val="Arial"/>
      <family val="2"/>
    </font>
    <font>
      <b/>
      <sz val="12"/>
      <name val="Arial"/>
      <family val="2"/>
    </font>
    <font>
      <b/>
      <sz val="12"/>
      <color rgb="FF000000"/>
      <name val="Arial"/>
      <family val="2"/>
      <charset val="1"/>
    </font>
    <font>
      <sz val="12"/>
      <color rgb="FF000000"/>
      <name val="Arial"/>
      <family val="2"/>
      <charset val="1"/>
    </font>
    <font>
      <sz val="12"/>
      <color rgb="FF000000"/>
      <name val="Calibri"/>
      <family val="2"/>
    </font>
    <font>
      <sz val="12"/>
      <color rgb="FF000000"/>
      <name val="Arial"/>
      <family val="2"/>
    </font>
    <font>
      <b/>
      <sz val="12"/>
      <color rgb="FFFF0000"/>
      <name val="Arial"/>
      <family val="2"/>
    </font>
    <font>
      <b/>
      <sz val="11"/>
      <color rgb="FF000000"/>
      <name val="Arial"/>
      <family val="2"/>
      <charset val="1"/>
    </font>
    <font>
      <sz val="11"/>
      <color rgb="FF000000"/>
      <name val="Arial"/>
      <family val="2"/>
      <charset val="1"/>
    </font>
    <font>
      <sz val="11"/>
      <color rgb="FF000000"/>
      <name val="Calibri"/>
      <family val="2"/>
    </font>
    <font>
      <b/>
      <sz val="14"/>
      <name val="Arial"/>
      <family val="2"/>
    </font>
    <font>
      <sz val="14"/>
      <color theme="1"/>
      <name val="Calibri"/>
      <family val="2"/>
      <scheme val="minor"/>
    </font>
    <font>
      <u/>
      <sz val="11"/>
      <color theme="10"/>
      <name val="Arial"/>
      <family val="2"/>
    </font>
    <font>
      <b/>
      <sz val="10"/>
      <color rgb="FF000000"/>
      <name val="Arial"/>
      <family val="2"/>
    </font>
    <font>
      <sz val="11"/>
      <color rgb="FF000000"/>
      <name val="Arial"/>
      <family val="2"/>
    </font>
    <font>
      <sz val="12"/>
      <color theme="1"/>
      <name val="Calibri"/>
      <family val="2"/>
      <scheme val="minor"/>
    </font>
    <font>
      <sz val="12"/>
      <color theme="1"/>
      <name val="Arial"/>
      <family val="2"/>
    </font>
    <font>
      <b/>
      <sz val="12"/>
      <color rgb="FF000000"/>
      <name val="Arial"/>
      <family val="2"/>
    </font>
    <font>
      <b/>
      <sz val="12"/>
      <color theme="1"/>
      <name val="Arial"/>
      <family val="2"/>
    </font>
  </fonts>
  <fills count="1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rgb="FFB4C6E7"/>
        <bgColor indexed="64"/>
      </patternFill>
    </fill>
    <fill>
      <patternFill patternType="solid">
        <fgColor rgb="FF000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DEBF7"/>
        <bgColor indexed="64"/>
      </patternFill>
    </fill>
    <fill>
      <patternFill patternType="solid">
        <fgColor rgb="FFBFBFBF"/>
        <bgColor rgb="FF000000"/>
      </patternFill>
    </fill>
    <fill>
      <patternFill patternType="solid">
        <fgColor rgb="FF80808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cellStyleXfs>
  <cellXfs count="269">
    <xf numFmtId="0" fontId="0" fillId="0" borderId="0" xfId="0"/>
    <xf numFmtId="0" fontId="4" fillId="0" borderId="0" xfId="0" applyFont="1" applyAlignment="1">
      <alignment vertical="top"/>
    </xf>
    <xf numFmtId="0" fontId="0" fillId="0" borderId="0" xfId="0" applyAlignment="1">
      <alignment vertical="top"/>
    </xf>
    <xf numFmtId="0" fontId="1" fillId="0" borderId="0" xfId="0" applyFont="1" applyAlignment="1">
      <alignment vertical="top"/>
    </xf>
    <xf numFmtId="0" fontId="7" fillId="0" borderId="0" xfId="0" applyFont="1"/>
    <xf numFmtId="0" fontId="9" fillId="0" borderId="0" xfId="0" applyFont="1"/>
    <xf numFmtId="0" fontId="10" fillId="0" borderId="0" xfId="0" applyFont="1"/>
    <xf numFmtId="0" fontId="11" fillId="0" borderId="0" xfId="0" applyFont="1" applyAlignment="1">
      <alignment horizontal="left" vertical="center"/>
    </xf>
    <xf numFmtId="0" fontId="12" fillId="0" borderId="0" xfId="0" applyFont="1" applyAlignment="1">
      <alignment vertical="center"/>
    </xf>
    <xf numFmtId="0" fontId="12" fillId="0" borderId="28" xfId="0" applyFont="1" applyBorder="1" applyAlignment="1">
      <alignment horizontal="right" vertical="center"/>
    </xf>
    <xf numFmtId="0" fontId="12" fillId="0" borderId="33" xfId="0" applyFont="1" applyBorder="1" applyAlignment="1">
      <alignment horizontal="right" vertical="center"/>
    </xf>
    <xf numFmtId="0" fontId="12" fillId="0" borderId="0" xfId="0" applyFont="1" applyAlignment="1">
      <alignment horizontal="right" vertical="center"/>
    </xf>
    <xf numFmtId="164" fontId="7" fillId="0" borderId="0" xfId="0" applyNumberFormat="1" applyFont="1"/>
    <xf numFmtId="167" fontId="7" fillId="0" borderId="0" xfId="1" applyNumberFormat="1" applyFont="1"/>
    <xf numFmtId="0" fontId="13" fillId="9" borderId="2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5" fillId="0" borderId="6" xfId="0" applyFont="1" applyBorder="1" applyAlignment="1">
      <alignment vertical="center"/>
    </xf>
    <xf numFmtId="0" fontId="15" fillId="0" borderId="5"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wrapText="1"/>
    </xf>
    <xf numFmtId="0" fontId="15" fillId="0" borderId="10"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vertical="center"/>
    </xf>
    <xf numFmtId="0" fontId="15" fillId="0" borderId="0" xfId="0" applyFont="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vertical="center"/>
    </xf>
    <xf numFmtId="171" fontId="15" fillId="3" borderId="6" xfId="0" applyNumberFormat="1" applyFont="1" applyFill="1" applyBorder="1" applyAlignment="1" applyProtection="1">
      <alignment horizontal="right" vertical="center" wrapText="1"/>
      <protection locked="0"/>
    </xf>
    <xf numFmtId="171" fontId="15" fillId="0" borderId="5" xfId="0" applyNumberFormat="1" applyFont="1" applyBorder="1" applyAlignment="1">
      <alignment vertical="center" wrapText="1"/>
    </xf>
    <xf numFmtId="171" fontId="15" fillId="0" borderId="0" xfId="0" applyNumberFormat="1" applyFont="1" applyAlignment="1">
      <alignment vertical="center" wrapText="1"/>
    </xf>
    <xf numFmtId="171" fontId="15" fillId="3" borderId="16" xfId="0" applyNumberFormat="1" applyFont="1" applyFill="1" applyBorder="1" applyAlignment="1" applyProtection="1">
      <alignment horizontal="right" vertical="center" wrapText="1"/>
      <protection locked="0"/>
    </xf>
    <xf numFmtId="171" fontId="15" fillId="0" borderId="17" xfId="0" applyNumberFormat="1" applyFont="1" applyBorder="1" applyAlignment="1">
      <alignment vertical="center" wrapText="1"/>
    </xf>
    <xf numFmtId="171" fontId="15" fillId="3" borderId="0" xfId="0" applyNumberFormat="1" applyFont="1" applyFill="1" applyAlignment="1" applyProtection="1">
      <alignment horizontal="right" vertical="center" wrapText="1"/>
      <protection locked="0"/>
    </xf>
    <xf numFmtId="168" fontId="15" fillId="0" borderId="0" xfId="0" applyNumberFormat="1" applyFont="1" applyAlignment="1">
      <alignment horizontal="right" vertical="center" wrapText="1"/>
    </xf>
    <xf numFmtId="165" fontId="15" fillId="0" borderId="7" xfId="0" applyNumberFormat="1" applyFont="1" applyBorder="1" applyAlignment="1">
      <alignment horizontal="right" vertical="center" wrapText="1"/>
    </xf>
    <xf numFmtId="0" fontId="15" fillId="0" borderId="2" xfId="0" applyFont="1" applyBorder="1" applyAlignment="1">
      <alignment horizontal="centerContinuous" vertical="center" wrapText="1"/>
    </xf>
    <xf numFmtId="0" fontId="15" fillId="0" borderId="11" xfId="0" applyFont="1" applyBorder="1" applyAlignment="1">
      <alignment horizontal="centerContinuous" vertical="center" wrapText="1"/>
    </xf>
    <xf numFmtId="165" fontId="15" fillId="0" borderId="18" xfId="0" applyNumberFormat="1" applyFont="1" applyBorder="1" applyAlignment="1">
      <alignment horizontal="right" vertical="center" wrapText="1"/>
    </xf>
    <xf numFmtId="0" fontId="15" fillId="0" borderId="19" xfId="0" applyFont="1" applyBorder="1" applyAlignment="1">
      <alignment horizontal="centerContinuous" vertical="center" wrapText="1"/>
    </xf>
    <xf numFmtId="165" fontId="15" fillId="0" borderId="11" xfId="0" applyNumberFormat="1" applyFont="1" applyBorder="1" applyAlignment="1">
      <alignment horizontal="right" vertical="center" wrapText="1"/>
    </xf>
    <xf numFmtId="164" fontId="12" fillId="4" borderId="3" xfId="0" applyNumberFormat="1" applyFont="1" applyFill="1" applyBorder="1" applyAlignment="1">
      <alignment horizontal="centerContinuous" vertical="center" wrapText="1"/>
    </xf>
    <xf numFmtId="0" fontId="12" fillId="4" borderId="4" xfId="0" applyFont="1" applyFill="1" applyBorder="1" applyAlignment="1">
      <alignment horizontal="centerContinuous" vertical="center" wrapText="1"/>
    </xf>
    <xf numFmtId="171" fontId="18" fillId="3" borderId="6" xfId="0" applyNumberFormat="1" applyFont="1" applyFill="1" applyBorder="1" applyAlignment="1" applyProtection="1">
      <alignment horizontal="right" vertical="center" wrapText="1"/>
      <protection locked="0"/>
    </xf>
    <xf numFmtId="0" fontId="19" fillId="0" borderId="0" xfId="0" applyFont="1"/>
    <xf numFmtId="0" fontId="20" fillId="0" borderId="0" xfId="0" applyFont="1"/>
    <xf numFmtId="0" fontId="7" fillId="0" borderId="0" xfId="0" applyFont="1" applyAlignment="1">
      <alignment wrapText="1"/>
    </xf>
    <xf numFmtId="169" fontId="7" fillId="0" borderId="13" xfId="0" applyNumberFormat="1" applyFont="1" applyBorder="1"/>
    <xf numFmtId="169" fontId="7" fillId="5" borderId="13" xfId="0" applyNumberFormat="1" applyFont="1" applyFill="1" applyBorder="1"/>
    <xf numFmtId="0" fontId="7" fillId="6" borderId="13" xfId="0" applyFont="1" applyFill="1" applyBorder="1"/>
    <xf numFmtId="169" fontId="7" fillId="6" borderId="13" xfId="0" applyNumberFormat="1" applyFont="1" applyFill="1" applyBorder="1"/>
    <xf numFmtId="0" fontId="7" fillId="4" borderId="13" xfId="0" applyFont="1" applyFill="1" applyBorder="1"/>
    <xf numFmtId="0" fontId="15" fillId="0" borderId="13" xfId="0" applyFont="1" applyBorder="1"/>
    <xf numFmtId="0" fontId="15" fillId="6" borderId="13" xfId="0" applyFont="1" applyFill="1" applyBorder="1"/>
    <xf numFmtId="0" fontId="15" fillId="4" borderId="13" xfId="0" applyFont="1" applyFill="1" applyBorder="1"/>
    <xf numFmtId="0" fontId="15" fillId="0" borderId="36" xfId="0" applyFont="1" applyBorder="1" applyAlignment="1">
      <alignment horizontal="left" indent="1"/>
    </xf>
    <xf numFmtId="0" fontId="15" fillId="0" borderId="38" xfId="0" applyFont="1" applyBorder="1" applyAlignment="1">
      <alignment horizontal="left" indent="1"/>
    </xf>
    <xf numFmtId="170" fontId="14" fillId="7" borderId="37" xfId="0" applyNumberFormat="1" applyFont="1" applyFill="1" applyBorder="1" applyAlignment="1">
      <alignment horizontal="right"/>
    </xf>
    <xf numFmtId="170" fontId="14" fillId="8" borderId="37" xfId="0" applyNumberFormat="1" applyFont="1" applyFill="1" applyBorder="1" applyAlignment="1">
      <alignment horizontal="right"/>
    </xf>
    <xf numFmtId="170" fontId="14" fillId="8" borderId="39" xfId="0" applyNumberFormat="1" applyFont="1" applyFill="1" applyBorder="1" applyAlignment="1">
      <alignment horizontal="right"/>
    </xf>
    <xf numFmtId="0" fontId="23" fillId="0" borderId="0" xfId="0" applyFont="1"/>
    <xf numFmtId="0" fontId="24" fillId="0" borderId="0" xfId="0" applyFont="1" applyAlignment="1">
      <alignment wrapText="1"/>
    </xf>
    <xf numFmtId="0" fontId="25" fillId="0" borderId="0" xfId="0" applyFont="1"/>
    <xf numFmtId="0" fontId="24" fillId="0" borderId="0" xfId="0" applyFont="1"/>
    <xf numFmtId="0" fontId="26" fillId="0" borderId="0" xfId="0" applyFont="1"/>
    <xf numFmtId="0" fontId="26" fillId="0" borderId="0" xfId="0" applyFont="1" applyAlignment="1">
      <alignment wrapText="1"/>
    </xf>
    <xf numFmtId="0" fontId="27" fillId="0" borderId="0" xfId="0" applyFont="1"/>
    <xf numFmtId="0" fontId="28" fillId="0" borderId="0" xfId="0" applyFont="1"/>
    <xf numFmtId="0" fontId="29" fillId="0" borderId="0" xfId="0" applyFont="1"/>
    <xf numFmtId="0" fontId="5" fillId="0" borderId="0" xfId="0" applyFont="1"/>
    <xf numFmtId="169" fontId="7" fillId="11" borderId="13" xfId="0" applyNumberFormat="1" applyFont="1" applyFill="1" applyBorder="1"/>
    <xf numFmtId="0" fontId="5" fillId="0" borderId="0" xfId="0" applyFont="1" applyAlignment="1">
      <alignment horizontal="left" wrapText="1"/>
    </xf>
    <xf numFmtId="0" fontId="5" fillId="0" borderId="16" xfId="0" applyFont="1" applyBorder="1" applyAlignment="1">
      <alignment horizontal="center" vertical="top" wrapText="1"/>
    </xf>
    <xf numFmtId="0" fontId="5" fillId="0" borderId="17" xfId="0" applyFont="1" applyBorder="1" applyAlignment="1">
      <alignment horizontal="left" vertical="top" wrapText="1"/>
    </xf>
    <xf numFmtId="0" fontId="28" fillId="0" borderId="16" xfId="0" applyFont="1" applyBorder="1"/>
    <xf numFmtId="0" fontId="28" fillId="0" borderId="17" xfId="0" applyFont="1" applyBorder="1"/>
    <xf numFmtId="0" fontId="30" fillId="0" borderId="16" xfId="0" applyFont="1" applyBorder="1" applyAlignment="1">
      <alignment vertical="top"/>
    </xf>
    <xf numFmtId="0" fontId="30" fillId="0" borderId="17" xfId="0" applyFont="1" applyBorder="1" applyAlignment="1">
      <alignment vertical="top"/>
    </xf>
    <xf numFmtId="0" fontId="29" fillId="0" borderId="16" xfId="0" applyFont="1" applyBorder="1" applyAlignment="1">
      <alignment horizontal="center" vertical="top"/>
    </xf>
    <xf numFmtId="0" fontId="29" fillId="0" borderId="17" xfId="0" applyFont="1" applyBorder="1" applyAlignment="1">
      <alignment vertical="top"/>
    </xf>
    <xf numFmtId="0" fontId="12" fillId="0" borderId="0" xfId="0" applyFont="1" applyAlignment="1">
      <alignment horizontal="left" vertical="center"/>
    </xf>
    <xf numFmtId="0" fontId="7" fillId="0" borderId="16" xfId="0" applyFont="1" applyBorder="1"/>
    <xf numFmtId="0" fontId="7" fillId="0" borderId="17" xfId="0" applyFont="1" applyBorder="1"/>
    <xf numFmtId="0" fontId="31" fillId="0" borderId="0" xfId="0" applyFont="1" applyAlignment="1" applyProtection="1">
      <alignment vertical="center"/>
      <protection locked="0"/>
    </xf>
    <xf numFmtId="0" fontId="32" fillId="0" borderId="0" xfId="0" applyFont="1"/>
    <xf numFmtId="0" fontId="33" fillId="0" borderId="17" xfId="3" applyFont="1" applyFill="1" applyBorder="1" applyAlignment="1">
      <alignment horizontal="left" vertical="top" wrapText="1"/>
    </xf>
    <xf numFmtId="0" fontId="13" fillId="9" borderId="41" xfId="0" applyFont="1" applyFill="1" applyBorder="1" applyAlignment="1">
      <alignment horizontal="center" vertical="center" wrapText="1"/>
    </xf>
    <xf numFmtId="0" fontId="14" fillId="9" borderId="49" xfId="0" applyFont="1" applyFill="1" applyBorder="1" applyAlignment="1">
      <alignment horizontal="center" vertical="center" wrapText="1"/>
    </xf>
    <xf numFmtId="0" fontId="8" fillId="0" borderId="0" xfId="0" applyFont="1" applyAlignment="1">
      <alignment vertical="center"/>
    </xf>
    <xf numFmtId="0" fontId="3" fillId="0" borderId="0" xfId="0" applyFont="1"/>
    <xf numFmtId="169" fontId="3" fillId="5" borderId="13" xfId="0" applyNumberFormat="1" applyFont="1" applyFill="1" applyBorder="1" applyAlignment="1">
      <alignment horizontal="center" vertical="center"/>
    </xf>
    <xf numFmtId="169" fontId="3" fillId="5" borderId="13" xfId="0" applyNumberFormat="1" applyFont="1" applyFill="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right"/>
    </xf>
    <xf numFmtId="0" fontId="8" fillId="0" borderId="0" xfId="0" applyFont="1"/>
    <xf numFmtId="0" fontId="22" fillId="0" borderId="0" xfId="0" applyFont="1" applyAlignment="1">
      <alignment horizontal="center"/>
    </xf>
    <xf numFmtId="0" fontId="36" fillId="0" borderId="0" xfId="0" applyFont="1"/>
    <xf numFmtId="0" fontId="22" fillId="12" borderId="55" xfId="0" applyFont="1" applyFill="1" applyBorder="1" applyAlignment="1">
      <alignment horizontal="center" vertical="center"/>
    </xf>
    <xf numFmtId="0" fontId="22" fillId="13" borderId="57" xfId="0" applyFont="1" applyFill="1" applyBorder="1" applyAlignment="1">
      <alignment horizontal="center" wrapText="1"/>
    </xf>
    <xf numFmtId="0" fontId="12" fillId="13" borderId="37" xfId="0" applyFont="1" applyFill="1" applyBorder="1" applyAlignment="1">
      <alignment horizontal="center" wrapText="1"/>
    </xf>
    <xf numFmtId="0" fontId="37" fillId="0" borderId="36" xfId="0" applyFont="1" applyBorder="1" applyAlignment="1">
      <alignment vertical="top" wrapText="1"/>
    </xf>
    <xf numFmtId="169" fontId="37" fillId="0" borderId="59" xfId="4" applyNumberFormat="1" applyFont="1" applyBorder="1" applyAlignment="1">
      <alignment horizontal="center" vertical="center"/>
    </xf>
    <xf numFmtId="169" fontId="37" fillId="0" borderId="60" xfId="4" applyNumberFormat="1" applyFont="1" applyBorder="1" applyAlignment="1">
      <alignment horizontal="center" vertical="center"/>
    </xf>
    <xf numFmtId="0" fontId="37" fillId="0" borderId="38" xfId="0" applyFont="1" applyBorder="1" applyAlignment="1">
      <alignment vertical="top" wrapText="1"/>
    </xf>
    <xf numFmtId="169" fontId="37" fillId="0" borderId="39" xfId="4" applyNumberFormat="1" applyFont="1" applyBorder="1" applyAlignment="1">
      <alignment horizontal="center" vertical="center"/>
    </xf>
    <xf numFmtId="0" fontId="5" fillId="0" borderId="16" xfId="0" applyFont="1" applyBorder="1" applyAlignment="1">
      <alignment horizontal="center" vertical="top"/>
    </xf>
    <xf numFmtId="0" fontId="5" fillId="0" borderId="17" xfId="0" applyFont="1" applyBorder="1" applyAlignment="1">
      <alignment vertical="top"/>
    </xf>
    <xf numFmtId="0" fontId="5" fillId="0" borderId="18" xfId="0" applyFont="1" applyBorder="1" applyAlignment="1">
      <alignment horizontal="center" vertical="top"/>
    </xf>
    <xf numFmtId="0" fontId="35" fillId="0" borderId="19" xfId="0" applyFont="1" applyBorder="1" applyAlignment="1">
      <alignment vertical="top" wrapText="1"/>
    </xf>
    <xf numFmtId="0" fontId="5" fillId="0" borderId="19" xfId="0" applyFont="1" applyBorder="1" applyAlignment="1">
      <alignment horizontal="left" vertical="top" wrapText="1"/>
    </xf>
    <xf numFmtId="0" fontId="39" fillId="0" borderId="31" xfId="0" applyFont="1" applyBorder="1" applyAlignment="1">
      <alignment horizontal="right" vertical="center"/>
    </xf>
    <xf numFmtId="0" fontId="38" fillId="0" borderId="31" xfId="0" applyFont="1" applyBorder="1" applyAlignment="1">
      <alignment horizontal="right" vertical="center"/>
    </xf>
    <xf numFmtId="0" fontId="5" fillId="0" borderId="18" xfId="0" applyFont="1" applyBorder="1" applyAlignment="1">
      <alignment horizontal="center" vertical="top" wrapText="1"/>
    </xf>
    <xf numFmtId="169" fontId="7" fillId="0" borderId="32" xfId="0" applyNumberFormat="1" applyFont="1" applyBorder="1"/>
    <xf numFmtId="0" fontId="13" fillId="2" borderId="28" xfId="0" applyFont="1" applyFill="1" applyBorder="1" applyAlignment="1">
      <alignment horizontal="center" vertical="center" wrapText="1"/>
    </xf>
    <xf numFmtId="0" fontId="13" fillId="2" borderId="30" xfId="0" applyFont="1" applyFill="1" applyBorder="1" applyAlignment="1">
      <alignment horizontal="center" vertical="center" wrapText="1"/>
    </xf>
    <xf numFmtId="169" fontId="7" fillId="0" borderId="35" xfId="0" applyNumberFormat="1" applyFont="1" applyBorder="1"/>
    <xf numFmtId="0" fontId="13" fillId="2" borderId="66" xfId="0" applyFont="1" applyFill="1" applyBorder="1" applyAlignment="1">
      <alignment horizontal="center" vertical="center" wrapText="1"/>
    </xf>
    <xf numFmtId="0" fontId="15" fillId="0" borderId="67" xfId="0" applyFont="1" applyBorder="1"/>
    <xf numFmtId="0" fontId="15" fillId="0" borderId="68" xfId="0" applyFont="1" applyBorder="1"/>
    <xf numFmtId="169" fontId="7" fillId="5" borderId="72" xfId="0" applyNumberFormat="1" applyFont="1" applyFill="1" applyBorder="1"/>
    <xf numFmtId="0" fontId="14" fillId="6" borderId="8" xfId="0" applyFont="1" applyFill="1" applyBorder="1" applyAlignment="1">
      <alignment vertical="center" wrapText="1"/>
    </xf>
    <xf numFmtId="0" fontId="14" fillId="6" borderId="9" xfId="0" applyFont="1" applyFill="1" applyBorder="1" applyAlignment="1">
      <alignment vertical="center" wrapText="1"/>
    </xf>
    <xf numFmtId="0" fontId="7" fillId="6" borderId="9" xfId="0" applyFont="1" applyFill="1" applyBorder="1" applyAlignment="1">
      <alignment wrapText="1"/>
    </xf>
    <xf numFmtId="0" fontId="7" fillId="6" borderId="9" xfId="0" applyFont="1" applyFill="1" applyBorder="1"/>
    <xf numFmtId="166" fontId="7" fillId="6" borderId="9" xfId="2" applyNumberFormat="1" applyFont="1" applyFill="1" applyBorder="1"/>
    <xf numFmtId="166" fontId="7" fillId="6" borderId="1" xfId="2" applyNumberFormat="1" applyFont="1" applyFill="1" applyBorder="1"/>
    <xf numFmtId="0" fontId="3" fillId="0" borderId="0" xfId="0" applyFont="1" applyAlignment="1">
      <alignment vertical="center"/>
    </xf>
    <xf numFmtId="0" fontId="5" fillId="0" borderId="17" xfId="0" applyFont="1" applyBorder="1" applyAlignment="1">
      <alignment vertical="top" wrapText="1"/>
    </xf>
    <xf numFmtId="169" fontId="7" fillId="0" borderId="13" xfId="0" applyNumberFormat="1" applyFont="1" applyBorder="1" applyAlignment="1">
      <alignment horizontal="center"/>
    </xf>
    <xf numFmtId="169" fontId="7" fillId="3" borderId="31" xfId="0" applyNumberFormat="1" applyFont="1" applyFill="1" applyBorder="1" applyProtection="1">
      <protection locked="0"/>
    </xf>
    <xf numFmtId="169" fontId="7" fillId="3" borderId="33" xfId="0" applyNumberFormat="1" applyFont="1" applyFill="1" applyBorder="1" applyProtection="1">
      <protection locked="0"/>
    </xf>
    <xf numFmtId="169" fontId="7" fillId="3" borderId="13" xfId="0" applyNumberFormat="1" applyFont="1" applyFill="1" applyBorder="1" applyProtection="1">
      <protection locked="0"/>
    </xf>
    <xf numFmtId="0" fontId="7" fillId="3" borderId="13" xfId="0" applyFont="1" applyFill="1" applyBorder="1" applyProtection="1">
      <protection locked="0"/>
    </xf>
    <xf numFmtId="0" fontId="15" fillId="3" borderId="13" xfId="0" applyFont="1" applyFill="1" applyBorder="1" applyProtection="1">
      <protection locked="0"/>
    </xf>
    <xf numFmtId="44" fontId="37" fillId="3" borderId="57" xfId="4" applyFont="1" applyFill="1" applyBorder="1" applyAlignment="1" applyProtection="1">
      <alignment vertical="center"/>
      <protection locked="0"/>
    </xf>
    <xf numFmtId="44" fontId="37" fillId="3" borderId="62" xfId="4" applyFont="1" applyFill="1" applyBorder="1" applyAlignment="1" applyProtection="1">
      <alignment vertical="center"/>
      <protection locked="0"/>
    </xf>
    <xf numFmtId="0" fontId="31" fillId="0" borderId="0" xfId="0" applyFont="1" applyAlignment="1">
      <alignmen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1" fillId="0" borderId="16" xfId="0" applyFont="1" applyBorder="1" applyAlignment="1">
      <alignment vertical="center"/>
    </xf>
    <xf numFmtId="0" fontId="21" fillId="0" borderId="17" xfId="0" applyFont="1" applyBorder="1" applyAlignment="1">
      <alignment vertical="center"/>
    </xf>
    <xf numFmtId="0" fontId="3" fillId="0" borderId="0" xfId="0" applyFont="1" applyAlignment="1">
      <alignment horizontal="center" vertical="center"/>
    </xf>
    <xf numFmtId="0" fontId="22" fillId="10" borderId="20" xfId="0" applyFont="1" applyFill="1" applyBorder="1" applyAlignment="1">
      <alignment horizontal="left" wrapText="1"/>
    </xf>
    <xf numFmtId="0" fontId="22" fillId="10" borderId="21" xfId="0" applyFont="1" applyFill="1" applyBorder="1" applyAlignment="1">
      <alignment horizontal="left"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8" fillId="0" borderId="0" xfId="0" applyFont="1"/>
    <xf numFmtId="0" fontId="35" fillId="0" borderId="16" xfId="0" applyFont="1" applyBorder="1" applyAlignment="1">
      <alignment vertical="top" wrapText="1"/>
    </xf>
    <xf numFmtId="0" fontId="5" fillId="0" borderId="17" xfId="0" applyFont="1" applyBorder="1" applyAlignment="1">
      <alignment vertical="top" wrapText="1"/>
    </xf>
    <xf numFmtId="0" fontId="14" fillId="2" borderId="24" xfId="0" applyFont="1" applyFill="1" applyBorder="1" applyAlignment="1">
      <alignment horizontal="center" vertical="center" wrapText="1"/>
    </xf>
    <xf numFmtId="0" fontId="14" fillId="2" borderId="4" xfId="0" applyFont="1" applyFill="1" applyBorder="1" applyAlignment="1">
      <alignment horizontal="center" vertical="center" wrapText="1"/>
    </xf>
    <xf numFmtId="164" fontId="12" fillId="4" borderId="8" xfId="0" applyNumberFormat="1" applyFont="1" applyFill="1" applyBorder="1" applyAlignment="1">
      <alignment horizontal="center" vertical="center" wrapText="1"/>
    </xf>
    <xf numFmtId="164" fontId="12" fillId="4" borderId="9" xfId="0" applyNumberFormat="1" applyFont="1" applyFill="1" applyBorder="1" applyAlignment="1">
      <alignment horizontal="center" vertical="center" wrapText="1"/>
    </xf>
    <xf numFmtId="164" fontId="12" fillId="4" borderId="47" xfId="0" applyNumberFormat="1" applyFont="1" applyFill="1" applyBorder="1" applyAlignment="1">
      <alignment horizontal="center" vertical="center" wrapText="1"/>
    </xf>
    <xf numFmtId="164" fontId="12" fillId="4" borderId="22" xfId="0" applyNumberFormat="1" applyFont="1" applyFill="1" applyBorder="1" applyAlignment="1">
      <alignment horizontal="center" vertical="center" wrapText="1"/>
    </xf>
    <xf numFmtId="166" fontId="7" fillId="6" borderId="7" xfId="2" applyNumberFormat="1" applyFont="1" applyFill="1" applyBorder="1" applyAlignment="1">
      <alignment horizontal="center"/>
    </xf>
    <xf numFmtId="166" fontId="7" fillId="6" borderId="2" xfId="2" applyNumberFormat="1" applyFont="1" applyFill="1" applyBorder="1" applyAlignment="1">
      <alignment horizontal="center"/>
    </xf>
    <xf numFmtId="0" fontId="7" fillId="4" borderId="1" xfId="0"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3"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14" fillId="2" borderId="10" xfId="0" applyFont="1" applyFill="1" applyBorder="1" applyAlignment="1">
      <alignment horizontal="center" vertical="center" wrapText="1"/>
    </xf>
    <xf numFmtId="164" fontId="12" fillId="4" borderId="45" xfId="0" applyNumberFormat="1" applyFont="1" applyFill="1" applyBorder="1" applyAlignment="1">
      <alignment horizontal="center" vertical="center" wrapText="1"/>
    </xf>
    <xf numFmtId="164" fontId="12" fillId="4" borderId="46" xfId="0" applyNumberFormat="1" applyFont="1" applyFill="1" applyBorder="1" applyAlignment="1">
      <alignment horizontal="center" vertical="center" wrapText="1"/>
    </xf>
    <xf numFmtId="166" fontId="7" fillId="6" borderId="47" xfId="2" applyNumberFormat="1" applyFont="1" applyFill="1" applyBorder="1" applyAlignment="1">
      <alignment horizontal="center"/>
    </xf>
    <xf numFmtId="166" fontId="7" fillId="6" borderId="22" xfId="2" applyNumberFormat="1" applyFont="1" applyFill="1" applyBorder="1" applyAlignment="1">
      <alignment horizontal="center"/>
    </xf>
    <xf numFmtId="0" fontId="14" fillId="2" borderId="44" xfId="0" applyFont="1" applyFill="1" applyBorder="1" applyAlignment="1">
      <alignment horizontal="center" vertical="center" wrapText="1"/>
    </xf>
    <xf numFmtId="0" fontId="3" fillId="4" borderId="42" xfId="0" applyFont="1" applyFill="1" applyBorder="1" applyAlignment="1">
      <alignment horizontal="right"/>
    </xf>
    <xf numFmtId="0" fontId="3" fillId="4" borderId="43" xfId="0" applyFont="1" applyFill="1" applyBorder="1" applyAlignment="1">
      <alignment horizontal="right"/>
    </xf>
    <xf numFmtId="0" fontId="8" fillId="4" borderId="3" xfId="0" applyFont="1" applyFill="1" applyBorder="1" applyAlignment="1">
      <alignment horizontal="right" vertical="center" wrapText="1"/>
    </xf>
    <xf numFmtId="0" fontId="8" fillId="4" borderId="10" xfId="0" applyFont="1" applyFill="1" applyBorder="1" applyAlignment="1">
      <alignment horizontal="right" vertical="center" wrapText="1"/>
    </xf>
    <xf numFmtId="0" fontId="14" fillId="4" borderId="42" xfId="0" applyFont="1" applyFill="1" applyBorder="1" applyAlignment="1">
      <alignment horizontal="right"/>
    </xf>
    <xf numFmtId="0" fontId="14" fillId="4" borderId="43" xfId="0" applyFont="1" applyFill="1" applyBorder="1" applyAlignment="1">
      <alignment horizontal="right"/>
    </xf>
    <xf numFmtId="0" fontId="14" fillId="0" borderId="6"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16" fillId="0" borderId="7" xfId="0" applyFont="1" applyBorder="1" applyAlignment="1">
      <alignment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7" fillId="4" borderId="12"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 xfId="0" applyFont="1" applyFill="1" applyBorder="1" applyAlignment="1">
      <alignment horizontal="right" vertical="center" wrapText="1"/>
    </xf>
    <xf numFmtId="0" fontId="14" fillId="4" borderId="65" xfId="0" applyFont="1" applyFill="1" applyBorder="1" applyAlignment="1">
      <alignment horizontal="right"/>
    </xf>
    <xf numFmtId="0" fontId="14" fillId="4" borderId="71" xfId="0" applyFont="1" applyFill="1" applyBorder="1" applyAlignment="1">
      <alignment horizontal="right"/>
    </xf>
    <xf numFmtId="0" fontId="34" fillId="0" borderId="6"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7" fillId="3" borderId="29" xfId="0" applyFont="1" applyFill="1" applyBorder="1" applyProtection="1">
      <protection locked="0"/>
    </xf>
    <xf numFmtId="0" fontId="7" fillId="3" borderId="30" xfId="0" applyFont="1" applyFill="1" applyBorder="1" applyProtection="1">
      <protection locked="0"/>
    </xf>
    <xf numFmtId="0" fontId="7" fillId="3" borderId="27" xfId="0" applyFont="1" applyFill="1" applyBorder="1" applyProtection="1">
      <protection locked="0"/>
    </xf>
    <xf numFmtId="0" fontId="7" fillId="3" borderId="32" xfId="0" applyFont="1" applyFill="1" applyBorder="1" applyProtection="1">
      <protection locked="0"/>
    </xf>
    <xf numFmtId="14" fontId="7" fillId="3" borderId="34" xfId="0" applyNumberFormat="1" applyFont="1" applyFill="1" applyBorder="1" applyProtection="1">
      <protection locked="0"/>
    </xf>
    <xf numFmtId="0" fontId="7" fillId="3" borderId="34" xfId="0" applyFont="1" applyFill="1" applyBorder="1" applyProtection="1">
      <protection locked="0"/>
    </xf>
    <xf numFmtId="0" fontId="7" fillId="3" borderId="35" xfId="0" applyFont="1" applyFill="1" applyBorder="1" applyProtection="1">
      <protection locked="0"/>
    </xf>
    <xf numFmtId="0" fontId="8" fillId="0" borderId="20" xfId="0" applyFont="1" applyBorder="1" applyAlignment="1">
      <alignment horizontal="right" vertical="center" wrapText="1"/>
    </xf>
    <xf numFmtId="0" fontId="8" fillId="0" borderId="40" xfId="0" applyFont="1" applyBorder="1" applyAlignment="1">
      <alignment horizontal="right" vertical="center" wrapText="1"/>
    </xf>
    <xf numFmtId="171" fontId="11" fillId="0" borderId="40" xfId="0" applyNumberFormat="1" applyFont="1" applyBorder="1" applyAlignment="1">
      <alignment horizontal="right" vertical="center"/>
    </xf>
    <xf numFmtId="171" fontId="11" fillId="0" borderId="21" xfId="0" applyNumberFormat="1" applyFont="1" applyBorder="1" applyAlignment="1">
      <alignment horizontal="right" vertical="center"/>
    </xf>
    <xf numFmtId="0" fontId="37" fillId="0" borderId="0" xfId="0" applyFont="1" applyAlignment="1">
      <alignment horizontal="left" vertical="top" wrapText="1"/>
    </xf>
    <xf numFmtId="0" fontId="22" fillId="12" borderId="3" xfId="0" applyFont="1" applyFill="1" applyBorder="1" applyAlignment="1">
      <alignment horizontal="center" vertical="center"/>
    </xf>
    <xf numFmtId="0" fontId="22" fillId="12" borderId="10" xfId="0" applyFont="1" applyFill="1" applyBorder="1" applyAlignment="1">
      <alignment horizontal="center" vertical="center"/>
    </xf>
    <xf numFmtId="0" fontId="22" fillId="12" borderId="50" xfId="0" applyFont="1" applyFill="1" applyBorder="1" applyAlignment="1">
      <alignment horizontal="center" vertical="center"/>
    </xf>
    <xf numFmtId="0" fontId="22" fillId="12" borderId="51" xfId="0" applyFont="1" applyFill="1" applyBorder="1" applyAlignment="1">
      <alignment horizontal="center" vertical="center"/>
    </xf>
    <xf numFmtId="0" fontId="22" fillId="12" borderId="52" xfId="0" applyFont="1" applyFill="1" applyBorder="1" applyAlignment="1">
      <alignment horizontal="center" vertical="center"/>
    </xf>
    <xf numFmtId="0" fontId="22" fillId="12" borderId="53" xfId="0" applyFont="1" applyFill="1" applyBorder="1" applyAlignment="1">
      <alignment horizontal="center" vertical="center"/>
    </xf>
    <xf numFmtId="0" fontId="22" fillId="12" borderId="54" xfId="0" applyFont="1" applyFill="1" applyBorder="1" applyAlignment="1">
      <alignment horizontal="center" vertical="center"/>
    </xf>
    <xf numFmtId="169" fontId="12" fillId="14" borderId="63" xfId="4" applyNumberFormat="1" applyFont="1" applyFill="1" applyBorder="1" applyAlignment="1">
      <alignment horizontal="center" vertical="center"/>
    </xf>
    <xf numFmtId="169" fontId="12" fillId="14" borderId="64" xfId="4" applyNumberFormat="1" applyFont="1" applyFill="1" applyBorder="1" applyAlignment="1">
      <alignment horizontal="center" vertical="center"/>
    </xf>
    <xf numFmtId="0" fontId="22" fillId="12"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56" xfId="0" applyFont="1" applyFill="1" applyBorder="1" applyAlignment="1">
      <alignment horizontal="center" vertical="center"/>
    </xf>
    <xf numFmtId="0" fontId="22" fillId="12" borderId="15" xfId="0" applyFont="1" applyFill="1" applyBorder="1" applyAlignment="1">
      <alignment horizontal="center" vertical="center"/>
    </xf>
    <xf numFmtId="0" fontId="37" fillId="0" borderId="58" xfId="0" applyFont="1" applyBorder="1" applyAlignment="1">
      <alignment horizontal="left" vertical="top" wrapText="1"/>
    </xf>
    <xf numFmtId="0" fontId="37" fillId="0" borderId="37" xfId="0" applyFont="1" applyBorder="1" applyAlignment="1">
      <alignment horizontal="left" vertical="top" wrapText="1"/>
    </xf>
    <xf numFmtId="0" fontId="37" fillId="0" borderId="61" xfId="0" applyFont="1" applyBorder="1" applyAlignment="1">
      <alignment horizontal="left" vertical="top" wrapText="1"/>
    </xf>
    <xf numFmtId="0" fontId="37" fillId="0" borderId="39" xfId="0" applyFont="1" applyBorder="1" applyAlignment="1">
      <alignment horizontal="left" vertical="top" wrapText="1"/>
    </xf>
    <xf numFmtId="44" fontId="22" fillId="4" borderId="6" xfId="0" applyNumberFormat="1" applyFont="1" applyFill="1" applyBorder="1" applyAlignment="1">
      <alignment horizontal="right" vertical="center" wrapText="1"/>
    </xf>
    <xf numFmtId="44" fontId="22" fillId="4" borderId="0" xfId="0" applyNumberFormat="1" applyFont="1" applyFill="1" applyAlignment="1">
      <alignment horizontal="right" vertical="center" wrapText="1"/>
    </xf>
    <xf numFmtId="44" fontId="22" fillId="4" borderId="5" xfId="0" applyNumberFormat="1" applyFont="1" applyFill="1" applyBorder="1" applyAlignment="1">
      <alignment horizontal="right" vertical="center" wrapText="1"/>
    </xf>
    <xf numFmtId="44" fontId="22" fillId="4" borderId="7" xfId="0" applyNumberFormat="1" applyFont="1" applyFill="1" applyBorder="1" applyAlignment="1">
      <alignment horizontal="right" vertical="center" wrapText="1"/>
    </xf>
    <xf numFmtId="44" fontId="22" fillId="4" borderId="11" xfId="0" applyNumberFormat="1" applyFont="1" applyFill="1" applyBorder="1" applyAlignment="1">
      <alignment horizontal="right" vertical="center" wrapText="1"/>
    </xf>
    <xf numFmtId="44" fontId="22" fillId="4" borderId="2" xfId="0"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wrapText="1"/>
    </xf>
    <xf numFmtId="0" fontId="21" fillId="0" borderId="2" xfId="0" applyFont="1" applyBorder="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76200</xdr:rowOff>
    </xdr:from>
    <xdr:to>
      <xdr:col>2</xdr:col>
      <xdr:colOff>735239</xdr:colOff>
      <xdr:row>0</xdr:row>
      <xdr:rowOff>896711</xdr:rowOff>
    </xdr:to>
    <xdr:pic>
      <xdr:nvPicPr>
        <xdr:cNvPr id="3" name="Picture 2">
          <a:extLst>
            <a:ext uri="{FF2B5EF4-FFF2-40B4-BE49-F238E27FC236}">
              <a16:creationId xmlns:a16="http://schemas.microsoft.com/office/drawing/2014/main" id="{889E015F-DE43-458B-B562-2CE4BC14F55A}"/>
            </a:ext>
            <a:ext uri="{147F2762-F138-4A5C-976F-8EAC2B608ADB}">
              <a16:predDERef xmlns:a16="http://schemas.microsoft.com/office/drawing/2014/main" pred="{8380B71B-9869-4D83-A610-D5F45AB5A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164353</xdr:colOff>
      <xdr:row>0</xdr:row>
      <xdr:rowOff>184898</xdr:rowOff>
    </xdr:from>
    <xdr:to>
      <xdr:col>1</xdr:col>
      <xdr:colOff>873258</xdr:colOff>
      <xdr:row>1</xdr:row>
      <xdr:rowOff>70465</xdr:rowOff>
    </xdr:to>
    <xdr:pic>
      <xdr:nvPicPr>
        <xdr:cNvPr id="3" name="Picture 2">
          <a:extLst>
            <a:ext uri="{FF2B5EF4-FFF2-40B4-BE49-F238E27FC236}">
              <a16:creationId xmlns:a16="http://schemas.microsoft.com/office/drawing/2014/main" id="{EDE6142C-ED02-47D3-9FEE-06D66550B1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53" y="184898"/>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941614</xdr:colOff>
      <xdr:row>1</xdr:row>
      <xdr:rowOff>744311</xdr:rowOff>
    </xdr:to>
    <xdr:pic>
      <xdr:nvPicPr>
        <xdr:cNvPr id="3" name="Picture 2">
          <a:extLst>
            <a:ext uri="{FF2B5EF4-FFF2-40B4-BE49-F238E27FC236}">
              <a16:creationId xmlns:a16="http://schemas.microsoft.com/office/drawing/2014/main" id="{49ABFFD2-05B2-449A-A516-F78D8E899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143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7"/>
  <sheetViews>
    <sheetView showGridLines="0" zoomScale="85" zoomScaleNormal="85" zoomScaleSheetLayoutView="20" workbookViewId="0">
      <selection activeCell="C14" sqref="C14"/>
    </sheetView>
  </sheetViews>
  <sheetFormatPr defaultColWidth="9.140625" defaultRowHeight="15" x14ac:dyDescent="0.25"/>
  <cols>
    <col min="1" max="1" width="3.42578125" style="2" customWidth="1"/>
    <col min="2" max="2" width="4.140625" style="2" customWidth="1"/>
    <col min="3" max="3" width="141.42578125" style="2" customWidth="1"/>
    <col min="4" max="4" width="166.42578125" style="2" customWidth="1"/>
    <col min="5" max="16384" width="9.140625" style="2"/>
  </cols>
  <sheetData>
    <row r="1" spans="2:8" ht="71.25" customHeight="1" x14ac:dyDescent="0.25"/>
    <row r="2" spans="2:8" ht="18" x14ac:dyDescent="0.25">
      <c r="B2" s="147" t="s">
        <v>0</v>
      </c>
      <c r="C2" s="147"/>
    </row>
    <row r="3" spans="2:8" customFormat="1" ht="18" x14ac:dyDescent="0.25">
      <c r="B3" s="147" t="s">
        <v>1</v>
      </c>
      <c r="C3" s="147"/>
    </row>
    <row r="4" spans="2:8" customFormat="1" ht="18" x14ac:dyDescent="0.25">
      <c r="B4" s="94" t="s">
        <v>2</v>
      </c>
      <c r="C4" s="94"/>
    </row>
    <row r="5" spans="2:8" customFormat="1" ht="18.75" x14ac:dyDescent="0.3">
      <c r="B5" s="137" t="s">
        <v>135</v>
      </c>
      <c r="C5" s="84"/>
    </row>
    <row r="6" spans="2:8" customFormat="1" ht="18" x14ac:dyDescent="0.25">
      <c r="B6" s="147" t="s">
        <v>3</v>
      </c>
      <c r="C6" s="147"/>
    </row>
    <row r="7" spans="2:8" customFormat="1" ht="18.75" x14ac:dyDescent="0.3">
      <c r="B7" s="88" t="s">
        <v>4</v>
      </c>
      <c r="C7" s="84"/>
    </row>
    <row r="8" spans="2:8" customFormat="1" x14ac:dyDescent="0.25">
      <c r="B8" s="142"/>
      <c r="C8" s="142"/>
    </row>
    <row r="9" spans="2:8" ht="21" customHeight="1" x14ac:dyDescent="0.25">
      <c r="B9" s="143" t="s">
        <v>5</v>
      </c>
      <c r="C9" s="144"/>
      <c r="D9" s="1"/>
      <c r="E9" s="1"/>
      <c r="F9" s="1"/>
      <c r="G9" s="1"/>
      <c r="H9" s="1"/>
    </row>
    <row r="10" spans="2:8" ht="79.5" customHeight="1" x14ac:dyDescent="0.25">
      <c r="B10" s="148" t="s">
        <v>6</v>
      </c>
      <c r="C10" s="149"/>
      <c r="D10" s="1"/>
      <c r="E10" s="1"/>
      <c r="F10" s="1"/>
      <c r="G10" s="1"/>
      <c r="H10" s="1"/>
    </row>
    <row r="11" spans="2:8" x14ac:dyDescent="0.25">
      <c r="B11" s="105">
        <v>1</v>
      </c>
      <c r="C11" s="106" t="s">
        <v>7</v>
      </c>
      <c r="D11" s="3"/>
      <c r="E11" s="1"/>
      <c r="F11" s="1"/>
      <c r="G11" s="1"/>
      <c r="H11" s="1"/>
    </row>
    <row r="12" spans="2:8" x14ac:dyDescent="0.25">
      <c r="B12" s="105">
        <v>2</v>
      </c>
      <c r="C12" s="106" t="s">
        <v>8</v>
      </c>
      <c r="D12" s="3"/>
      <c r="E12" s="1"/>
      <c r="F12" s="1"/>
      <c r="G12" s="1"/>
      <c r="H12" s="1"/>
    </row>
    <row r="13" spans="2:8" x14ac:dyDescent="0.25">
      <c r="B13" s="105">
        <v>3</v>
      </c>
      <c r="C13" s="106" t="s">
        <v>9</v>
      </c>
      <c r="D13" s="3"/>
      <c r="E13" s="1"/>
      <c r="F13" s="1"/>
      <c r="G13" s="1"/>
      <c r="H13" s="1"/>
    </row>
    <row r="14" spans="2:8" x14ac:dyDescent="0.25">
      <c r="B14" s="105">
        <v>4</v>
      </c>
      <c r="C14" s="106" t="s">
        <v>10</v>
      </c>
      <c r="D14" s="3"/>
      <c r="E14" s="1"/>
      <c r="F14" s="1"/>
      <c r="G14" s="1"/>
      <c r="H14" s="1"/>
    </row>
    <row r="15" spans="2:8" ht="28.5" x14ac:dyDescent="0.25">
      <c r="B15" s="105">
        <v>5</v>
      </c>
      <c r="C15" s="128" t="s">
        <v>11</v>
      </c>
      <c r="D15" s="3"/>
      <c r="E15" s="1"/>
      <c r="F15" s="1"/>
      <c r="G15" s="1"/>
      <c r="H15" s="1"/>
    </row>
    <row r="16" spans="2:8" ht="42.75" x14ac:dyDescent="0.25">
      <c r="B16" s="107">
        <v>6</v>
      </c>
      <c r="C16" s="108" t="s">
        <v>12</v>
      </c>
    </row>
    <row r="18" spans="2:15" ht="15.75" customHeight="1" x14ac:dyDescent="0.25">
      <c r="B18" s="143" t="s">
        <v>13</v>
      </c>
      <c r="C18" s="144"/>
      <c r="D18" s="66"/>
      <c r="E18" s="66"/>
      <c r="F18" s="66"/>
      <c r="G18" s="66"/>
      <c r="H18" s="66"/>
      <c r="I18" s="66"/>
      <c r="J18" s="66"/>
      <c r="K18" s="66"/>
      <c r="L18" s="66"/>
      <c r="M18" s="66"/>
      <c r="N18" s="66"/>
      <c r="O18" s="66"/>
    </row>
    <row r="19" spans="2:15" ht="6.75" customHeight="1" x14ac:dyDescent="0.25">
      <c r="B19" s="74"/>
      <c r="C19" s="75"/>
      <c r="D19" s="60"/>
      <c r="E19" s="60"/>
      <c r="F19" s="60"/>
      <c r="G19" s="60"/>
      <c r="H19" s="60"/>
      <c r="I19" s="60"/>
      <c r="J19" s="60"/>
      <c r="K19" s="60"/>
      <c r="L19" s="60"/>
      <c r="M19" s="62"/>
      <c r="N19" s="62"/>
      <c r="O19" s="62" t="s">
        <v>14</v>
      </c>
    </row>
    <row r="20" spans="2:15" ht="15" customHeight="1" x14ac:dyDescent="0.2">
      <c r="B20" s="145" t="s">
        <v>15</v>
      </c>
      <c r="C20" s="146"/>
      <c r="D20" s="61"/>
      <c r="E20" s="61"/>
      <c r="F20" s="61"/>
      <c r="G20" s="61"/>
      <c r="H20" s="61"/>
      <c r="I20" s="61"/>
      <c r="J20" s="61"/>
      <c r="K20" s="61"/>
      <c r="L20" s="61"/>
      <c r="M20" s="61"/>
      <c r="N20" s="61"/>
      <c r="O20" s="61"/>
    </row>
    <row r="21" spans="2:15" x14ac:dyDescent="0.2">
      <c r="B21" s="145"/>
      <c r="C21" s="146"/>
      <c r="D21" s="61"/>
      <c r="E21" s="61"/>
      <c r="F21" s="61"/>
      <c r="G21" s="61"/>
      <c r="H21" s="61"/>
      <c r="I21" s="61"/>
      <c r="J21" s="61"/>
      <c r="K21" s="61"/>
      <c r="L21" s="61"/>
      <c r="M21" s="61"/>
      <c r="N21" s="61"/>
      <c r="O21" s="61"/>
    </row>
    <row r="22" spans="2:15" ht="6" customHeight="1" x14ac:dyDescent="0.2">
      <c r="B22" s="145"/>
      <c r="C22" s="146"/>
      <c r="D22" s="61"/>
      <c r="E22" s="61"/>
      <c r="F22" s="61"/>
      <c r="G22" s="61"/>
      <c r="H22" s="61"/>
      <c r="I22" s="61"/>
      <c r="J22" s="61"/>
      <c r="K22" s="61"/>
      <c r="L22" s="61"/>
      <c r="M22" s="61"/>
      <c r="N22" s="61"/>
      <c r="O22" s="61"/>
    </row>
    <row r="23" spans="2:15" ht="15.75" x14ac:dyDescent="0.25">
      <c r="B23" s="138" t="s">
        <v>16</v>
      </c>
      <c r="C23" s="139"/>
      <c r="D23" s="67"/>
      <c r="E23" s="60"/>
      <c r="F23" s="60"/>
      <c r="G23" s="60"/>
      <c r="H23" s="60"/>
      <c r="I23" s="62"/>
      <c r="J23" s="62"/>
      <c r="K23" s="62"/>
      <c r="L23" s="62"/>
      <c r="M23" s="62"/>
      <c r="N23" s="62"/>
      <c r="O23" s="62" t="s">
        <v>14</v>
      </c>
    </row>
    <row r="24" spans="2:15" ht="15.75" x14ac:dyDescent="0.25">
      <c r="B24" s="78" t="s">
        <v>17</v>
      </c>
      <c r="C24" s="79" t="s">
        <v>18</v>
      </c>
      <c r="D24" s="68"/>
      <c r="E24" s="63"/>
      <c r="F24" s="63"/>
      <c r="G24" s="63"/>
      <c r="H24" s="63"/>
      <c r="I24" s="63"/>
      <c r="J24" s="63"/>
      <c r="K24" s="63"/>
      <c r="L24" s="62"/>
      <c r="M24" s="62"/>
      <c r="N24" s="62"/>
      <c r="O24" s="62" t="s">
        <v>14</v>
      </c>
    </row>
    <row r="25" spans="2:15" ht="15.75" x14ac:dyDescent="0.25">
      <c r="B25" s="78" t="s">
        <v>19</v>
      </c>
      <c r="C25" s="79" t="s">
        <v>20</v>
      </c>
      <c r="D25" s="68"/>
      <c r="E25" s="63"/>
      <c r="F25" s="63"/>
      <c r="G25" s="63"/>
      <c r="H25" s="63"/>
      <c r="I25" s="63"/>
      <c r="J25" s="63"/>
      <c r="K25" s="63"/>
      <c r="L25" s="63"/>
      <c r="M25" s="62"/>
      <c r="N25" s="62"/>
      <c r="O25" s="62" t="s">
        <v>14</v>
      </c>
    </row>
    <row r="26" spans="2:15" ht="15.75" x14ac:dyDescent="0.25">
      <c r="B26" s="78" t="s">
        <v>21</v>
      </c>
      <c r="C26" s="79" t="s">
        <v>22</v>
      </c>
      <c r="D26" s="68"/>
      <c r="E26" s="63"/>
      <c r="F26" s="62"/>
      <c r="G26" s="62"/>
      <c r="H26" s="62"/>
      <c r="I26" s="62"/>
      <c r="J26" s="62"/>
      <c r="K26" s="62"/>
      <c r="L26" s="62"/>
      <c r="M26" s="62"/>
      <c r="N26" s="62"/>
      <c r="O26" s="62" t="s">
        <v>14</v>
      </c>
    </row>
    <row r="27" spans="2:15" ht="15.75" x14ac:dyDescent="0.25">
      <c r="B27" s="78" t="s">
        <v>23</v>
      </c>
      <c r="C27" s="79" t="s">
        <v>24</v>
      </c>
      <c r="D27" s="68"/>
      <c r="E27" s="63"/>
      <c r="F27" s="62"/>
      <c r="G27" s="62"/>
      <c r="H27" s="62"/>
      <c r="I27" s="62"/>
      <c r="J27" s="62"/>
      <c r="K27" s="62"/>
      <c r="L27" s="62"/>
      <c r="M27" s="62"/>
      <c r="N27" s="62"/>
      <c r="O27" s="62" t="s">
        <v>14</v>
      </c>
    </row>
    <row r="28" spans="2:15" ht="15.75" x14ac:dyDescent="0.25">
      <c r="B28" s="78" t="s">
        <v>25</v>
      </c>
      <c r="C28" s="79" t="s">
        <v>26</v>
      </c>
      <c r="D28" s="68"/>
      <c r="E28" s="63"/>
      <c r="F28" s="62"/>
      <c r="G28" s="62"/>
      <c r="H28" s="62"/>
      <c r="I28" s="62"/>
      <c r="J28" s="62"/>
      <c r="K28" s="62"/>
      <c r="L28" s="62"/>
      <c r="M28" s="62"/>
      <c r="N28" s="62"/>
      <c r="O28" s="62" t="s">
        <v>14</v>
      </c>
    </row>
    <row r="29" spans="2:15" ht="15.75" x14ac:dyDescent="0.25">
      <c r="B29" s="76" t="s">
        <v>14</v>
      </c>
      <c r="C29" s="77"/>
      <c r="D29" s="62"/>
      <c r="E29" s="62"/>
      <c r="F29" s="62"/>
      <c r="G29" s="62"/>
      <c r="H29" s="62"/>
      <c r="I29" s="62"/>
      <c r="J29" s="62"/>
      <c r="K29" s="62"/>
      <c r="L29" s="62"/>
      <c r="M29" s="62"/>
      <c r="N29" s="62"/>
      <c r="O29" s="62" t="s">
        <v>14</v>
      </c>
    </row>
    <row r="30" spans="2:15" ht="15.75" customHeight="1" x14ac:dyDescent="0.2">
      <c r="B30" s="140" t="s">
        <v>27</v>
      </c>
      <c r="C30" s="141"/>
      <c r="D30" s="69"/>
      <c r="E30" s="64"/>
      <c r="F30" s="64"/>
      <c r="G30" s="64"/>
      <c r="H30" s="64"/>
      <c r="I30" s="64"/>
      <c r="J30" s="64"/>
      <c r="K30" s="64"/>
      <c r="L30" s="64"/>
      <c r="M30" s="64"/>
      <c r="N30" s="64"/>
      <c r="O30" s="64" t="s">
        <v>14</v>
      </c>
    </row>
    <row r="31" spans="2:15" x14ac:dyDescent="0.2">
      <c r="B31" s="72">
        <v>1</v>
      </c>
      <c r="C31" s="73" t="s">
        <v>28</v>
      </c>
      <c r="D31" s="71"/>
      <c r="E31" s="65"/>
      <c r="F31" s="65"/>
      <c r="G31" s="65"/>
      <c r="H31" s="65"/>
      <c r="I31" s="65"/>
      <c r="J31" s="65"/>
      <c r="K31" s="65"/>
      <c r="L31" s="65"/>
      <c r="M31" s="65"/>
      <c r="N31" s="65"/>
      <c r="O31" s="65"/>
    </row>
    <row r="32" spans="2:15" ht="17.25" customHeight="1" x14ac:dyDescent="0.2">
      <c r="B32" s="72"/>
      <c r="C32" s="85" t="s">
        <v>29</v>
      </c>
      <c r="D32" s="71"/>
      <c r="E32" s="65"/>
      <c r="F32" s="65"/>
      <c r="G32" s="65"/>
      <c r="H32" s="65"/>
      <c r="I32" s="65"/>
      <c r="J32" s="65"/>
      <c r="K32" s="65"/>
      <c r="L32" s="65"/>
      <c r="M32" s="65"/>
      <c r="N32" s="65"/>
      <c r="O32" s="65"/>
    </row>
    <row r="33" spans="2:15" ht="48" customHeight="1" x14ac:dyDescent="0.2">
      <c r="B33" s="72">
        <v>2</v>
      </c>
      <c r="C33" s="73" t="s">
        <v>30</v>
      </c>
      <c r="D33" s="71"/>
      <c r="E33" s="65"/>
      <c r="F33" s="65"/>
      <c r="G33" s="65"/>
      <c r="H33" s="65"/>
      <c r="I33" s="65"/>
      <c r="J33" s="65"/>
      <c r="K33" s="65"/>
      <c r="L33" s="65"/>
      <c r="M33" s="65"/>
      <c r="N33" s="65"/>
      <c r="O33" s="65"/>
    </row>
    <row r="34" spans="2:15" ht="15" customHeight="1" x14ac:dyDescent="0.2">
      <c r="B34" s="72">
        <v>3</v>
      </c>
      <c r="C34" s="73" t="s">
        <v>31</v>
      </c>
      <c r="D34" s="71"/>
      <c r="E34" s="64"/>
      <c r="F34" s="64"/>
      <c r="G34" s="64"/>
      <c r="H34" s="64"/>
      <c r="I34" s="64"/>
      <c r="J34" s="64"/>
      <c r="K34" s="64"/>
      <c r="L34" s="64"/>
      <c r="M34" s="64"/>
      <c r="N34" s="64"/>
      <c r="O34" s="64" t="s">
        <v>14</v>
      </c>
    </row>
    <row r="35" spans="2:15" ht="15" customHeight="1" x14ac:dyDescent="0.2">
      <c r="B35" s="72">
        <v>4</v>
      </c>
      <c r="C35" s="73" t="s">
        <v>32</v>
      </c>
      <c r="D35" s="71"/>
      <c r="E35" s="65"/>
      <c r="F35" s="65"/>
      <c r="G35" s="65"/>
      <c r="H35" s="65"/>
      <c r="I35" s="65"/>
      <c r="J35" s="65"/>
      <c r="K35" s="65"/>
      <c r="L35" s="65"/>
      <c r="M35" s="65"/>
      <c r="N35" s="65"/>
      <c r="O35" s="65"/>
    </row>
    <row r="36" spans="2:15" ht="33" customHeight="1" x14ac:dyDescent="0.2">
      <c r="B36" s="72">
        <v>5</v>
      </c>
      <c r="C36" s="73" t="s">
        <v>33</v>
      </c>
      <c r="D36" s="71"/>
      <c r="E36" s="65"/>
      <c r="F36" s="65"/>
      <c r="G36" s="65"/>
      <c r="H36" s="65"/>
      <c r="I36" s="65"/>
      <c r="J36" s="65"/>
      <c r="K36" s="65"/>
      <c r="L36" s="65"/>
      <c r="M36" s="65"/>
      <c r="N36" s="65"/>
      <c r="O36" s="65"/>
    </row>
    <row r="37" spans="2:15" x14ac:dyDescent="0.25">
      <c r="B37" s="112">
        <v>6</v>
      </c>
      <c r="C37" s="109" t="s">
        <v>34</v>
      </c>
    </row>
  </sheetData>
  <sheetProtection algorithmName="SHA-512" hashValue="QTEHh45I1F/7xFDa+pqUn4VINDSEKfrqRrpIQOxYK16QGuUJXO7ETvNy3kSyDpMs7moIXgBcl0Uzwg3EKhZBXA==" saltValue="olRxGKOvk2KpBIyhT8P5ew==" spinCount="100000" sheet="1" objects="1" scenarios="1"/>
  <mergeCells count="10">
    <mergeCell ref="B3:C3"/>
    <mergeCell ref="B6:C6"/>
    <mergeCell ref="B9:C9"/>
    <mergeCell ref="B10:C10"/>
    <mergeCell ref="B2:C2"/>
    <mergeCell ref="B23:C23"/>
    <mergeCell ref="B30:C30"/>
    <mergeCell ref="B8:C8"/>
    <mergeCell ref="B18:C18"/>
    <mergeCell ref="B20:C22"/>
  </mergeCells>
  <hyperlinks>
    <hyperlink ref="C32" r:id="rId1" xr:uid="{DC221DF8-7A25-417D-818C-8B3FE6808FFF}"/>
  </hyperlinks>
  <pageMargins left="0.2" right="0.2" top="0.5" bottom="0.25" header="0.3" footer="0.3"/>
  <pageSetup scale="73" orientation="landscape" r:id="rId2"/>
  <headerFooter>
    <oddFooter>&amp;LRFP No. DCH0000105&amp;CPage 1, Instructions</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A4A4-8F68-4B1F-93A5-2E36436B1C55}">
  <sheetPr>
    <pageSetUpPr fitToPage="1"/>
  </sheetPr>
  <dimension ref="A1:AC98"/>
  <sheetViews>
    <sheetView showGridLines="0" topLeftCell="A22" zoomScale="60" zoomScaleNormal="60" zoomScaleSheetLayoutView="30" workbookViewId="0">
      <selection activeCell="H2" sqref="H2"/>
    </sheetView>
  </sheetViews>
  <sheetFormatPr defaultColWidth="9.140625" defaultRowHeight="14.25" x14ac:dyDescent="0.2"/>
  <cols>
    <col min="1" max="1" width="3.140625" style="4" customWidth="1"/>
    <col min="2" max="2" width="46.140625" style="4" customWidth="1"/>
    <col min="3" max="3" width="21.42578125" style="4" customWidth="1"/>
    <col min="4" max="4" width="22.140625" style="4" customWidth="1"/>
    <col min="5" max="5" width="16.42578125" style="4" customWidth="1"/>
    <col min="6" max="6" width="17" style="4" customWidth="1"/>
    <col min="7" max="7" width="14.42578125" style="4" customWidth="1"/>
    <col min="8" max="8" width="18" style="4" customWidth="1"/>
    <col min="9" max="9" width="16.42578125" style="4" customWidth="1"/>
    <col min="10" max="10" width="14.140625" style="4" customWidth="1"/>
    <col min="11" max="11" width="14.42578125" style="4" customWidth="1"/>
    <col min="12" max="13" width="14.140625" style="4" customWidth="1"/>
    <col min="14" max="14" width="12.42578125" style="4" customWidth="1"/>
    <col min="15" max="15" width="15.85546875" style="4" customWidth="1"/>
    <col min="16" max="16" width="12.140625" style="4" customWidth="1"/>
    <col min="17" max="17" width="16.42578125" style="4" customWidth="1"/>
    <col min="18" max="18" width="12.140625" style="4" customWidth="1"/>
    <col min="19" max="19" width="12.85546875" style="4" customWidth="1"/>
    <col min="20" max="20" width="12.42578125" style="4" customWidth="1"/>
    <col min="21" max="21" width="13.42578125" style="4" customWidth="1"/>
    <col min="22" max="22" width="12.140625" style="4" customWidth="1"/>
    <col min="23" max="23" width="14.42578125" style="4" customWidth="1"/>
    <col min="24" max="24" width="12.140625" style="4" customWidth="1"/>
    <col min="25" max="25" width="16.42578125" style="4" customWidth="1"/>
    <col min="26" max="26" width="13.85546875" style="4" customWidth="1"/>
    <col min="27" max="27" width="11.42578125" style="4" customWidth="1"/>
    <col min="28" max="28" width="9.140625" style="4"/>
    <col min="29" max="29" width="15.140625" style="4" customWidth="1"/>
    <col min="30" max="16384" width="9.140625" style="4"/>
  </cols>
  <sheetData>
    <row r="1" spans="1:27" ht="74.25" customHeight="1" x14ac:dyDescent="0.2"/>
    <row r="2" spans="1:27" ht="18" x14ac:dyDescent="0.25">
      <c r="B2" s="147" t="s">
        <v>0</v>
      </c>
      <c r="C2" s="147"/>
    </row>
    <row r="3" spans="1:27" ht="18" x14ac:dyDescent="0.25">
      <c r="B3" s="147" t="s">
        <v>1</v>
      </c>
      <c r="C3" s="147"/>
    </row>
    <row r="4" spans="1:27" ht="18" x14ac:dyDescent="0.25">
      <c r="B4" s="94" t="s">
        <v>2</v>
      </c>
      <c r="C4" s="94"/>
    </row>
    <row r="5" spans="1:27" ht="18.75" x14ac:dyDescent="0.3">
      <c r="B5" s="137" t="s">
        <v>135</v>
      </c>
      <c r="C5" s="84"/>
    </row>
    <row r="6" spans="1:27" ht="20.25" x14ac:dyDescent="0.3">
      <c r="B6" s="147" t="s">
        <v>3</v>
      </c>
      <c r="C6" s="147"/>
      <c r="F6" s="5"/>
      <c r="G6" s="6"/>
      <c r="H6" s="5"/>
      <c r="I6" s="6"/>
      <c r="J6" s="5"/>
      <c r="K6" s="6"/>
      <c r="L6" s="5"/>
      <c r="M6" s="6"/>
      <c r="N6" s="5"/>
      <c r="O6" s="6"/>
      <c r="P6" s="6"/>
      <c r="Q6" s="6"/>
      <c r="R6" s="6"/>
      <c r="S6" s="6"/>
      <c r="T6" s="5"/>
      <c r="U6" s="6"/>
      <c r="V6" s="6"/>
      <c r="W6" s="6"/>
      <c r="X6" s="6"/>
      <c r="Y6" s="6"/>
      <c r="Z6" s="5"/>
      <c r="AA6" s="6"/>
    </row>
    <row r="7" spans="1:27" ht="20.25" x14ac:dyDescent="0.3">
      <c r="B7" s="88" t="s">
        <v>4</v>
      </c>
      <c r="C7" s="84"/>
      <c r="F7" s="5"/>
      <c r="G7" s="6"/>
      <c r="H7" s="5"/>
      <c r="I7" s="6"/>
      <c r="J7" s="5"/>
      <c r="K7" s="6"/>
      <c r="L7" s="5"/>
      <c r="M7" s="6"/>
      <c r="N7" s="5"/>
      <c r="O7" s="6"/>
      <c r="P7" s="6"/>
      <c r="Q7" s="6"/>
      <c r="R7" s="6"/>
      <c r="S7" s="6"/>
      <c r="T7" s="5"/>
      <c r="U7" s="6"/>
      <c r="V7" s="6"/>
      <c r="W7" s="6"/>
      <c r="X7" s="6"/>
      <c r="Y7" s="6"/>
      <c r="Z7" s="5"/>
      <c r="AA7" s="6"/>
    </row>
    <row r="8" spans="1:27" ht="12" customHeight="1" x14ac:dyDescent="0.3">
      <c r="A8" s="7"/>
      <c r="F8" s="5"/>
      <c r="G8" s="6"/>
      <c r="H8" s="5"/>
      <c r="I8" s="6"/>
      <c r="J8" s="5"/>
      <c r="K8" s="6"/>
      <c r="L8" s="5"/>
      <c r="M8" s="6"/>
      <c r="N8" s="5"/>
      <c r="O8" s="6"/>
      <c r="P8" s="6"/>
      <c r="Q8" s="6"/>
      <c r="R8" s="6"/>
      <c r="S8" s="6"/>
      <c r="T8" s="5"/>
      <c r="U8" s="6"/>
      <c r="V8" s="6"/>
      <c r="W8" s="6"/>
      <c r="X8" s="6"/>
      <c r="Y8" s="6"/>
      <c r="Z8" s="5"/>
      <c r="AA8" s="6"/>
    </row>
    <row r="9" spans="1:27" ht="20.25" x14ac:dyDescent="0.3">
      <c r="A9" s="8"/>
      <c r="B9" s="9" t="s">
        <v>35</v>
      </c>
      <c r="C9" s="213" t="s">
        <v>136</v>
      </c>
      <c r="D9" s="213"/>
      <c r="E9" s="213"/>
      <c r="F9" s="213"/>
      <c r="G9" s="213"/>
      <c r="H9" s="214"/>
      <c r="I9" s="6"/>
      <c r="J9" s="5"/>
      <c r="K9" s="6"/>
      <c r="L9" s="5"/>
      <c r="M9" s="6"/>
      <c r="N9" s="5"/>
      <c r="O9" s="6"/>
      <c r="P9" s="6"/>
      <c r="Q9" s="6"/>
      <c r="R9" s="6"/>
      <c r="S9" s="6"/>
      <c r="T9" s="5"/>
      <c r="U9" s="6"/>
      <c r="V9" s="6"/>
      <c r="W9" s="6"/>
      <c r="X9" s="6"/>
      <c r="Y9" s="6"/>
      <c r="Z9" s="5"/>
      <c r="AA9" s="6"/>
    </row>
    <row r="10" spans="1:27" ht="20.25" x14ac:dyDescent="0.3">
      <c r="A10" s="8"/>
      <c r="B10" s="110" t="s">
        <v>36</v>
      </c>
      <c r="C10" s="215" t="s">
        <v>137</v>
      </c>
      <c r="D10" s="215"/>
      <c r="E10" s="215"/>
      <c r="F10" s="215"/>
      <c r="G10" s="215"/>
      <c r="H10" s="216"/>
      <c r="I10" s="6"/>
      <c r="J10" s="5"/>
      <c r="K10" s="6"/>
      <c r="L10" s="5"/>
      <c r="M10" s="6"/>
      <c r="N10" s="5"/>
      <c r="O10" s="6"/>
      <c r="P10" s="6"/>
      <c r="Q10" s="6"/>
      <c r="R10" s="6"/>
      <c r="S10" s="6"/>
      <c r="T10" s="5"/>
      <c r="U10" s="6"/>
      <c r="V10" s="6"/>
      <c r="W10" s="6"/>
      <c r="X10" s="6"/>
      <c r="Y10" s="6"/>
      <c r="Z10" s="5"/>
      <c r="AA10" s="6"/>
    </row>
    <row r="11" spans="1:27" ht="20.25" x14ac:dyDescent="0.3">
      <c r="A11" s="8"/>
      <c r="B11" s="111" t="s">
        <v>37</v>
      </c>
      <c r="C11" s="215" t="s">
        <v>138</v>
      </c>
      <c r="D11" s="215"/>
      <c r="E11" s="215"/>
      <c r="F11" s="215"/>
      <c r="G11" s="215"/>
      <c r="H11" s="216"/>
      <c r="I11" s="6"/>
      <c r="J11" s="5"/>
      <c r="K11" s="6"/>
      <c r="L11" s="5"/>
      <c r="M11" s="6"/>
      <c r="N11" s="5"/>
      <c r="O11" s="6"/>
      <c r="P11" s="6"/>
      <c r="Q11" s="6"/>
      <c r="R11" s="6"/>
      <c r="S11" s="6"/>
      <c r="T11" s="5"/>
      <c r="U11" s="6"/>
      <c r="V11" s="6"/>
      <c r="W11" s="6"/>
      <c r="X11" s="6"/>
      <c r="Y11" s="6"/>
      <c r="Z11" s="5"/>
      <c r="AA11" s="6"/>
    </row>
    <row r="12" spans="1:27" ht="21" thickBot="1" x14ac:dyDescent="0.35">
      <c r="A12" s="8"/>
      <c r="B12" s="10" t="s">
        <v>38</v>
      </c>
      <c r="C12" s="217">
        <v>45406</v>
      </c>
      <c r="D12" s="218"/>
      <c r="E12" s="218"/>
      <c r="F12" s="218"/>
      <c r="G12" s="218"/>
      <c r="H12" s="219"/>
      <c r="I12" s="6"/>
      <c r="J12" s="5"/>
      <c r="K12" s="6"/>
      <c r="L12" s="5"/>
      <c r="M12" s="6"/>
      <c r="N12" s="5"/>
      <c r="O12" s="6"/>
      <c r="P12" s="6"/>
      <c r="Q12" s="6"/>
      <c r="R12" s="6"/>
      <c r="S12" s="6"/>
      <c r="T12" s="5"/>
      <c r="U12" s="6"/>
      <c r="V12" s="6"/>
      <c r="W12" s="6"/>
      <c r="X12" s="6"/>
      <c r="Y12" s="6"/>
      <c r="Z12" s="5"/>
      <c r="AA12" s="6"/>
    </row>
    <row r="13" spans="1:27" ht="20.25" x14ac:dyDescent="0.3">
      <c r="A13" s="8"/>
      <c r="B13" s="11"/>
      <c r="I13" s="6"/>
      <c r="J13" s="5"/>
      <c r="K13" s="6"/>
      <c r="L13" s="5"/>
      <c r="M13" s="6"/>
      <c r="N13" s="5"/>
      <c r="O13" s="6"/>
      <c r="P13" s="6"/>
      <c r="Q13" s="6"/>
      <c r="R13" s="6"/>
      <c r="S13" s="6"/>
      <c r="T13" s="5"/>
      <c r="U13" s="6"/>
      <c r="V13" s="6"/>
      <c r="W13" s="6"/>
      <c r="X13" s="6"/>
      <c r="Y13" s="6"/>
      <c r="Z13" s="5"/>
      <c r="AA13" s="6"/>
    </row>
    <row r="14" spans="1:27" ht="36" customHeight="1" x14ac:dyDescent="0.3">
      <c r="A14" s="8"/>
      <c r="B14" s="220" t="s">
        <v>39</v>
      </c>
      <c r="C14" s="221"/>
      <c r="D14" s="221"/>
      <c r="E14" s="221"/>
      <c r="F14" s="222">
        <f>SUM(D26+Z35+Z45+Z55)</f>
        <v>15836316</v>
      </c>
      <c r="G14" s="222"/>
      <c r="H14" s="223"/>
      <c r="I14" s="6"/>
      <c r="J14" s="5"/>
      <c r="K14" s="6"/>
      <c r="L14" s="5"/>
      <c r="M14" s="6"/>
      <c r="N14" s="5"/>
      <c r="O14" s="6"/>
      <c r="P14" s="6"/>
      <c r="Q14" s="6"/>
      <c r="R14" s="6"/>
      <c r="S14" s="6"/>
      <c r="T14" s="5"/>
      <c r="U14" s="6"/>
      <c r="V14" s="6"/>
      <c r="W14" s="6"/>
      <c r="X14" s="6"/>
      <c r="Y14" s="6"/>
      <c r="Z14" s="5"/>
      <c r="AA14" s="6"/>
    </row>
    <row r="15" spans="1:27" ht="20.25" x14ac:dyDescent="0.3">
      <c r="A15" s="8"/>
      <c r="B15" s="11"/>
      <c r="I15" s="6"/>
      <c r="J15" s="5"/>
      <c r="K15" s="6"/>
      <c r="L15" s="5"/>
      <c r="M15" s="6"/>
      <c r="N15" s="5"/>
      <c r="O15" s="6"/>
      <c r="P15" s="6"/>
      <c r="Q15" s="6"/>
      <c r="R15" s="6"/>
      <c r="S15" s="6"/>
      <c r="T15" s="5"/>
      <c r="U15" s="6"/>
      <c r="V15" s="6"/>
      <c r="W15" s="6"/>
      <c r="X15" s="6"/>
      <c r="Y15" s="6"/>
      <c r="Z15" s="5"/>
      <c r="AA15" s="6"/>
    </row>
    <row r="16" spans="1:27" ht="20.25" x14ac:dyDescent="0.3">
      <c r="A16" s="8"/>
      <c r="B16" s="80" t="s">
        <v>40</v>
      </c>
      <c r="I16" s="6"/>
      <c r="J16" s="5"/>
      <c r="K16" s="6"/>
      <c r="L16" s="5"/>
      <c r="M16" s="6"/>
      <c r="N16" s="5"/>
      <c r="O16" s="6"/>
      <c r="P16" s="6"/>
      <c r="Q16" s="6"/>
      <c r="R16" s="6"/>
      <c r="S16" s="6"/>
      <c r="T16" s="5"/>
      <c r="U16" s="6"/>
      <c r="V16" s="6"/>
      <c r="W16" s="6"/>
      <c r="X16" s="6"/>
      <c r="Y16" s="6"/>
      <c r="Z16" s="5"/>
      <c r="AA16" s="6"/>
    </row>
    <row r="17" spans="1:29" x14ac:dyDescent="0.2">
      <c r="B17" s="4" t="s">
        <v>41</v>
      </c>
      <c r="H17" s="12"/>
      <c r="J17" s="12"/>
      <c r="L17" s="12"/>
      <c r="N17" s="12"/>
      <c r="P17" s="12"/>
      <c r="R17" s="12"/>
      <c r="T17" s="12"/>
      <c r="V17" s="12"/>
      <c r="X17" s="12"/>
      <c r="Z17" s="13"/>
    </row>
    <row r="18" spans="1:29" x14ac:dyDescent="0.2">
      <c r="B18" s="202" t="s">
        <v>42</v>
      </c>
      <c r="C18" s="203"/>
      <c r="D18" s="204"/>
      <c r="H18" s="12"/>
      <c r="J18" s="12"/>
      <c r="L18" s="12"/>
      <c r="N18" s="12"/>
      <c r="P18" s="12"/>
      <c r="R18" s="12"/>
      <c r="T18" s="12"/>
      <c r="V18" s="12"/>
      <c r="X18" s="12"/>
      <c r="Z18" s="13"/>
    </row>
    <row r="19" spans="1:29" x14ac:dyDescent="0.2">
      <c r="B19" s="117"/>
      <c r="C19" s="114" t="s">
        <v>43</v>
      </c>
      <c r="D19" s="115" t="s">
        <v>44</v>
      </c>
    </row>
    <row r="20" spans="1:29" x14ac:dyDescent="0.2">
      <c r="B20" s="118" t="s">
        <v>45</v>
      </c>
      <c r="C20" s="130">
        <v>178536</v>
      </c>
      <c r="D20" s="113">
        <f t="shared" ref="D20:D25" si="0">+C20*$C$98</f>
        <v>178536</v>
      </c>
    </row>
    <row r="21" spans="1:29" x14ac:dyDescent="0.2">
      <c r="B21" s="118" t="s">
        <v>46</v>
      </c>
      <c r="C21" s="130">
        <v>312438</v>
      </c>
      <c r="D21" s="113">
        <f t="shared" si="0"/>
        <v>312438</v>
      </c>
    </row>
    <row r="22" spans="1:29" x14ac:dyDescent="0.2">
      <c r="B22" s="118" t="s">
        <v>47</v>
      </c>
      <c r="C22" s="130">
        <v>62488</v>
      </c>
      <c r="D22" s="113">
        <f t="shared" si="0"/>
        <v>62488</v>
      </c>
    </row>
    <row r="23" spans="1:29" x14ac:dyDescent="0.2">
      <c r="B23" s="118" t="s">
        <v>48</v>
      </c>
      <c r="C23" s="130">
        <v>107122</v>
      </c>
      <c r="D23" s="113">
        <f t="shared" si="0"/>
        <v>107122</v>
      </c>
    </row>
    <row r="24" spans="1:29" x14ac:dyDescent="0.2">
      <c r="B24" s="118" t="s">
        <v>49</v>
      </c>
      <c r="C24" s="130">
        <v>160682</v>
      </c>
      <c r="D24" s="113">
        <f t="shared" si="0"/>
        <v>160682</v>
      </c>
    </row>
    <row r="25" spans="1:29" x14ac:dyDescent="0.2">
      <c r="B25" s="119" t="s">
        <v>50</v>
      </c>
      <c r="C25" s="131">
        <v>71414</v>
      </c>
      <c r="D25" s="116">
        <f t="shared" si="0"/>
        <v>71414</v>
      </c>
    </row>
    <row r="26" spans="1:29" ht="15" customHeight="1" x14ac:dyDescent="0.2">
      <c r="B26" s="208" t="s">
        <v>51</v>
      </c>
      <c r="C26" s="209"/>
      <c r="D26" s="120">
        <f>SUM(D20:D25)</f>
        <v>892680</v>
      </c>
    </row>
    <row r="27" spans="1:29" ht="20.25" x14ac:dyDescent="0.3">
      <c r="A27" s="8"/>
      <c r="B27" s="11"/>
      <c r="I27" s="6"/>
      <c r="J27" s="5"/>
      <c r="K27" s="6"/>
      <c r="L27" s="5"/>
      <c r="M27" s="6"/>
      <c r="N27" s="5"/>
      <c r="O27" s="6"/>
      <c r="P27" s="6"/>
      <c r="Q27" s="6"/>
      <c r="R27" s="6"/>
      <c r="S27" s="6"/>
      <c r="T27" s="5"/>
      <c r="U27" s="6"/>
      <c r="V27" s="6"/>
      <c r="W27" s="6"/>
      <c r="X27" s="6"/>
      <c r="Y27" s="6"/>
      <c r="Z27" s="5"/>
      <c r="AA27" s="6"/>
    </row>
    <row r="28" spans="1:29" ht="20.25" x14ac:dyDescent="0.3">
      <c r="A28" s="8"/>
      <c r="B28" s="80" t="s">
        <v>52</v>
      </c>
      <c r="I28" s="6"/>
      <c r="J28" s="5"/>
      <c r="K28" s="6"/>
      <c r="L28" s="5"/>
      <c r="M28" s="6"/>
      <c r="N28" s="5"/>
      <c r="O28" s="6"/>
      <c r="P28" s="6"/>
      <c r="Q28" s="6"/>
      <c r="R28" s="6"/>
      <c r="S28" s="6"/>
      <c r="T28" s="5"/>
      <c r="U28" s="6"/>
      <c r="V28" s="6"/>
      <c r="W28" s="6"/>
      <c r="X28" s="6"/>
      <c r="Y28" s="6"/>
      <c r="Z28" s="5"/>
      <c r="AA28" s="6"/>
    </row>
    <row r="29" spans="1:29" ht="42" customHeight="1" x14ac:dyDescent="0.2">
      <c r="B29" s="194" t="s">
        <v>53</v>
      </c>
      <c r="C29" s="195"/>
      <c r="D29" s="195"/>
      <c r="E29" s="196"/>
      <c r="F29" s="200" t="s">
        <v>54</v>
      </c>
      <c r="G29" s="201"/>
      <c r="H29" s="150" t="s">
        <v>55</v>
      </c>
      <c r="I29" s="151"/>
      <c r="J29" s="150" t="s">
        <v>56</v>
      </c>
      <c r="K29" s="151"/>
      <c r="L29" s="150" t="s">
        <v>57</v>
      </c>
      <c r="M29" s="151"/>
      <c r="N29" s="150" t="s">
        <v>58</v>
      </c>
      <c r="O29" s="151"/>
      <c r="P29" s="150" t="s">
        <v>59</v>
      </c>
      <c r="Q29" s="151"/>
      <c r="R29" s="150" t="s">
        <v>60</v>
      </c>
      <c r="S29" s="151"/>
      <c r="T29" s="150" t="s">
        <v>61</v>
      </c>
      <c r="U29" s="151"/>
      <c r="V29" s="150" t="s">
        <v>62</v>
      </c>
      <c r="W29" s="173"/>
      <c r="X29" s="161" t="s">
        <v>63</v>
      </c>
      <c r="Y29" s="162"/>
      <c r="Z29" s="163" t="s">
        <v>64</v>
      </c>
      <c r="AA29" s="164"/>
      <c r="AB29" s="167" t="s">
        <v>65</v>
      </c>
      <c r="AC29" s="164"/>
    </row>
    <row r="30" spans="1:29" ht="27.75" customHeight="1" x14ac:dyDescent="0.2">
      <c r="B30" s="197"/>
      <c r="C30" s="198"/>
      <c r="D30" s="198"/>
      <c r="E30" s="199"/>
      <c r="F30" s="14" t="s">
        <v>66</v>
      </c>
      <c r="G30" s="15" t="s">
        <v>67</v>
      </c>
      <c r="H30" s="14" t="s">
        <v>66</v>
      </c>
      <c r="I30" s="15" t="s">
        <v>67</v>
      </c>
      <c r="J30" s="14" t="s">
        <v>66</v>
      </c>
      <c r="K30" s="15" t="s">
        <v>67</v>
      </c>
      <c r="L30" s="14" t="s">
        <v>66</v>
      </c>
      <c r="M30" s="15" t="s">
        <v>67</v>
      </c>
      <c r="N30" s="14" t="s">
        <v>66</v>
      </c>
      <c r="O30" s="15" t="s">
        <v>67</v>
      </c>
      <c r="P30" s="14" t="s">
        <v>66</v>
      </c>
      <c r="Q30" s="15" t="s">
        <v>67</v>
      </c>
      <c r="R30" s="14" t="s">
        <v>66</v>
      </c>
      <c r="S30" s="15" t="s">
        <v>67</v>
      </c>
      <c r="T30" s="14" t="s">
        <v>66</v>
      </c>
      <c r="U30" s="15" t="s">
        <v>67</v>
      </c>
      <c r="V30" s="14" t="s">
        <v>66</v>
      </c>
      <c r="W30" s="15" t="s">
        <v>67</v>
      </c>
      <c r="X30" s="86" t="s">
        <v>66</v>
      </c>
      <c r="Y30" s="87" t="s">
        <v>67</v>
      </c>
      <c r="Z30" s="165"/>
      <c r="AA30" s="166"/>
      <c r="AB30" s="168"/>
      <c r="AC30" s="169"/>
    </row>
    <row r="31" spans="1:29" ht="25.5" customHeight="1" x14ac:dyDescent="0.2">
      <c r="B31" s="170" t="s">
        <v>68</v>
      </c>
      <c r="C31" s="171"/>
      <c r="D31" s="171"/>
      <c r="E31" s="172"/>
      <c r="F31" s="16"/>
      <c r="G31" s="17"/>
      <c r="H31" s="18"/>
      <c r="I31" s="19"/>
      <c r="J31" s="18"/>
      <c r="K31" s="19"/>
      <c r="L31" s="18"/>
      <c r="M31" s="19"/>
      <c r="N31" s="18"/>
      <c r="O31" s="20"/>
      <c r="P31" s="21"/>
      <c r="Q31" s="22"/>
      <c r="R31" s="20"/>
      <c r="S31" s="20"/>
      <c r="T31" s="18"/>
      <c r="U31" s="19"/>
      <c r="V31" s="20"/>
      <c r="W31" s="20"/>
      <c r="X31" s="21"/>
      <c r="Y31" s="22"/>
      <c r="Z31" s="27"/>
      <c r="AA31" s="24"/>
      <c r="AB31" s="81"/>
      <c r="AC31" s="82"/>
    </row>
    <row r="32" spans="1:29" ht="75.75" customHeight="1" x14ac:dyDescent="0.2">
      <c r="B32" s="210" t="s">
        <v>69</v>
      </c>
      <c r="C32" s="211"/>
      <c r="D32" s="211"/>
      <c r="E32" s="212"/>
      <c r="F32" s="16"/>
      <c r="G32" s="17"/>
      <c r="H32" s="16"/>
      <c r="I32" s="17"/>
      <c r="J32" s="16"/>
      <c r="K32" s="17"/>
      <c r="L32" s="16"/>
      <c r="M32" s="17"/>
      <c r="N32" s="16"/>
      <c r="O32" s="24"/>
      <c r="P32" s="25"/>
      <c r="Q32" s="26"/>
      <c r="R32" s="24"/>
      <c r="S32" s="24"/>
      <c r="T32" s="16"/>
      <c r="U32" s="17"/>
      <c r="V32" s="24"/>
      <c r="W32" s="24"/>
      <c r="X32" s="25"/>
      <c r="Y32" s="26"/>
      <c r="Z32" s="27"/>
      <c r="AA32" s="24"/>
      <c r="AB32" s="81"/>
      <c r="AC32" s="82"/>
    </row>
    <row r="33" spans="1:29" ht="19.5" customHeight="1" x14ac:dyDescent="0.2">
      <c r="B33" s="188" t="s">
        <v>70</v>
      </c>
      <c r="C33" s="189"/>
      <c r="D33" s="189"/>
      <c r="E33" s="190"/>
      <c r="F33" s="28">
        <v>40243</v>
      </c>
      <c r="G33" s="29">
        <f>F33*C98</f>
        <v>40243</v>
      </c>
      <c r="H33" s="28">
        <v>41450</v>
      </c>
      <c r="I33" s="29">
        <f>H33*C98</f>
        <v>41450</v>
      </c>
      <c r="J33" s="28">
        <v>42694</v>
      </c>
      <c r="K33" s="29">
        <f>J33*C98</f>
        <v>42694</v>
      </c>
      <c r="L33" s="28">
        <v>43974</v>
      </c>
      <c r="M33" s="29">
        <f>L33*C98</f>
        <v>43974</v>
      </c>
      <c r="N33" s="28">
        <v>45294</v>
      </c>
      <c r="O33" s="30">
        <f>N33*C98</f>
        <v>45294</v>
      </c>
      <c r="P33" s="31">
        <v>46652</v>
      </c>
      <c r="Q33" s="32">
        <f>P33*C98</f>
        <v>46652</v>
      </c>
      <c r="R33" s="33">
        <v>48052</v>
      </c>
      <c r="S33" s="30">
        <f>R33*C98</f>
        <v>48052</v>
      </c>
      <c r="T33" s="28">
        <v>49494</v>
      </c>
      <c r="U33" s="29">
        <f>T33*C98</f>
        <v>49494</v>
      </c>
      <c r="V33" s="28">
        <v>50978</v>
      </c>
      <c r="W33" s="30">
        <f>V33*C98</f>
        <v>50978</v>
      </c>
      <c r="X33" s="31">
        <v>52508</v>
      </c>
      <c r="Y33" s="32">
        <f>X33*C98</f>
        <v>52508</v>
      </c>
      <c r="Z33" s="34"/>
      <c r="AA33" s="24"/>
      <c r="AB33" s="81"/>
      <c r="AC33" s="82"/>
    </row>
    <row r="34" spans="1:29" x14ac:dyDescent="0.2">
      <c r="B34" s="191"/>
      <c r="C34" s="192"/>
      <c r="D34" s="192"/>
      <c r="E34" s="193"/>
      <c r="F34" s="35">
        <v>12</v>
      </c>
      <c r="G34" s="36" t="s">
        <v>71</v>
      </c>
      <c r="H34" s="35">
        <v>12</v>
      </c>
      <c r="I34" s="36" t="s">
        <v>71</v>
      </c>
      <c r="J34" s="35">
        <v>12</v>
      </c>
      <c r="K34" s="36" t="s">
        <v>71</v>
      </c>
      <c r="L34" s="35">
        <v>12</v>
      </c>
      <c r="M34" s="36" t="s">
        <v>71</v>
      </c>
      <c r="N34" s="35">
        <v>12</v>
      </c>
      <c r="O34" s="37" t="s">
        <v>71</v>
      </c>
      <c r="P34" s="38">
        <v>12</v>
      </c>
      <c r="Q34" s="39" t="s">
        <v>71</v>
      </c>
      <c r="R34" s="40">
        <v>12</v>
      </c>
      <c r="S34" s="37" t="s">
        <v>71</v>
      </c>
      <c r="T34" s="35">
        <v>12</v>
      </c>
      <c r="U34" s="37" t="s">
        <v>71</v>
      </c>
      <c r="V34" s="35">
        <v>12</v>
      </c>
      <c r="W34" s="37" t="s">
        <v>71</v>
      </c>
      <c r="X34" s="38">
        <v>12</v>
      </c>
      <c r="Y34" s="39" t="s">
        <v>71</v>
      </c>
      <c r="Z34" s="40"/>
      <c r="AA34" s="37"/>
      <c r="AB34" s="81"/>
      <c r="AC34" s="82"/>
    </row>
    <row r="35" spans="1:29" ht="25.5" customHeight="1" x14ac:dyDescent="0.2">
      <c r="B35" s="205" t="s">
        <v>72</v>
      </c>
      <c r="C35" s="206"/>
      <c r="D35" s="206"/>
      <c r="E35" s="207"/>
      <c r="F35" s="41">
        <f>G33*F34</f>
        <v>482916</v>
      </c>
      <c r="G35" s="42"/>
      <c r="H35" s="41">
        <f>I33*H34</f>
        <v>497400</v>
      </c>
      <c r="I35" s="42"/>
      <c r="J35" s="41">
        <f>K33*J34</f>
        <v>512328</v>
      </c>
      <c r="K35" s="42"/>
      <c r="L35" s="41">
        <f>M33*L34</f>
        <v>527688</v>
      </c>
      <c r="M35" s="42"/>
      <c r="N35" s="152">
        <f>O33*N34</f>
        <v>543528</v>
      </c>
      <c r="O35" s="158"/>
      <c r="P35" s="159">
        <f>Q33*P34</f>
        <v>559824</v>
      </c>
      <c r="Q35" s="160"/>
      <c r="R35" s="152">
        <f>S33*R34</f>
        <v>576624</v>
      </c>
      <c r="S35" s="158"/>
      <c r="T35" s="152">
        <f>U33*T34</f>
        <v>593928</v>
      </c>
      <c r="U35" s="158"/>
      <c r="V35" s="152">
        <f>W33*V34</f>
        <v>611736</v>
      </c>
      <c r="W35" s="158"/>
      <c r="X35" s="159">
        <f>Y33*X34</f>
        <v>630096</v>
      </c>
      <c r="Y35" s="160"/>
      <c r="Z35" s="152">
        <f>SUM(F35:X35)</f>
        <v>5536068</v>
      </c>
      <c r="AA35" s="153"/>
      <c r="AB35" s="154">
        <f>Z35/10</f>
        <v>553606.80000000005</v>
      </c>
      <c r="AC35" s="155"/>
    </row>
    <row r="36" spans="1:29" ht="15" customHeight="1" x14ac:dyDescent="0.2">
      <c r="B36" s="121"/>
      <c r="C36" s="122"/>
      <c r="D36" s="122"/>
      <c r="E36" s="122"/>
      <c r="F36" s="122"/>
      <c r="G36" s="122"/>
      <c r="H36" s="122"/>
      <c r="I36" s="122"/>
      <c r="J36" s="122"/>
      <c r="K36" s="123"/>
      <c r="L36" s="124"/>
      <c r="M36" s="125"/>
      <c r="N36" s="124"/>
      <c r="O36" s="126"/>
      <c r="P36" s="125"/>
      <c r="Q36" s="125"/>
      <c r="R36" s="125"/>
      <c r="S36" s="125"/>
      <c r="T36" s="124"/>
      <c r="U36" s="126"/>
      <c r="V36" s="125"/>
      <c r="W36" s="125"/>
      <c r="X36" s="125"/>
      <c r="Y36" s="125"/>
      <c r="Z36" s="124"/>
      <c r="AA36" s="126"/>
      <c r="AB36" s="156"/>
      <c r="AC36" s="157"/>
    </row>
    <row r="37" spans="1:29" ht="20.25" x14ac:dyDescent="0.3">
      <c r="A37" s="8"/>
      <c r="B37" s="11"/>
      <c r="I37" s="6"/>
      <c r="J37" s="5"/>
      <c r="K37" s="6"/>
      <c r="L37" s="5"/>
      <c r="M37" s="6"/>
      <c r="N37" s="5"/>
      <c r="O37" s="6"/>
      <c r="P37" s="6"/>
      <c r="Q37" s="6"/>
      <c r="R37" s="6"/>
      <c r="S37" s="6"/>
      <c r="T37" s="5"/>
      <c r="U37" s="6"/>
      <c r="V37" s="6"/>
      <c r="W37" s="6"/>
      <c r="X37" s="6"/>
      <c r="Y37" s="6"/>
      <c r="Z37" s="5"/>
      <c r="AA37" s="6"/>
    </row>
    <row r="38" spans="1:29" ht="20.25" x14ac:dyDescent="0.3">
      <c r="A38" s="8"/>
      <c r="B38" s="80" t="s">
        <v>73</v>
      </c>
      <c r="I38" s="6"/>
      <c r="J38" s="5"/>
      <c r="K38" s="6"/>
      <c r="L38" s="5"/>
      <c r="M38" s="6"/>
      <c r="N38" s="5"/>
      <c r="O38" s="6"/>
      <c r="P38" s="6"/>
      <c r="Q38" s="6"/>
      <c r="R38" s="6"/>
      <c r="S38" s="6"/>
      <c r="T38" s="5"/>
      <c r="U38" s="6"/>
      <c r="V38" s="6"/>
      <c r="W38" s="6"/>
      <c r="X38" s="6"/>
      <c r="Y38" s="6"/>
      <c r="Z38" s="5"/>
      <c r="AA38" s="6"/>
    </row>
    <row r="39" spans="1:29" ht="42" customHeight="1" x14ac:dyDescent="0.2">
      <c r="B39" s="194" t="s">
        <v>74</v>
      </c>
      <c r="C39" s="195"/>
      <c r="D39" s="195"/>
      <c r="E39" s="196"/>
      <c r="F39" s="200" t="s">
        <v>54</v>
      </c>
      <c r="G39" s="201"/>
      <c r="H39" s="150" t="s">
        <v>75</v>
      </c>
      <c r="I39" s="151"/>
      <c r="J39" s="150" t="s">
        <v>76</v>
      </c>
      <c r="K39" s="151"/>
      <c r="L39" s="150" t="s">
        <v>77</v>
      </c>
      <c r="M39" s="151"/>
      <c r="N39" s="150" t="s">
        <v>78</v>
      </c>
      <c r="O39" s="151"/>
      <c r="P39" s="150" t="s">
        <v>79</v>
      </c>
      <c r="Q39" s="151"/>
      <c r="R39" s="150" t="s">
        <v>80</v>
      </c>
      <c r="S39" s="151"/>
      <c r="T39" s="150" t="s">
        <v>81</v>
      </c>
      <c r="U39" s="151"/>
      <c r="V39" s="150" t="s">
        <v>82</v>
      </c>
      <c r="W39" s="173"/>
      <c r="X39" s="161" t="s">
        <v>83</v>
      </c>
      <c r="Y39" s="162"/>
      <c r="Z39" s="167" t="s">
        <v>84</v>
      </c>
      <c r="AA39" s="164"/>
      <c r="AB39" s="167" t="s">
        <v>85</v>
      </c>
      <c r="AC39" s="164"/>
    </row>
    <row r="40" spans="1:29" ht="27.75" customHeight="1" x14ac:dyDescent="0.2">
      <c r="B40" s="197"/>
      <c r="C40" s="198"/>
      <c r="D40" s="198"/>
      <c r="E40" s="199"/>
      <c r="F40" s="14" t="s">
        <v>66</v>
      </c>
      <c r="G40" s="15" t="s">
        <v>67</v>
      </c>
      <c r="H40" s="14" t="s">
        <v>66</v>
      </c>
      <c r="I40" s="15" t="s">
        <v>67</v>
      </c>
      <c r="J40" s="14" t="s">
        <v>66</v>
      </c>
      <c r="K40" s="15" t="s">
        <v>67</v>
      </c>
      <c r="L40" s="14" t="s">
        <v>66</v>
      </c>
      <c r="M40" s="15" t="s">
        <v>67</v>
      </c>
      <c r="N40" s="14" t="s">
        <v>66</v>
      </c>
      <c r="O40" s="15" t="s">
        <v>67</v>
      </c>
      <c r="P40" s="14" t="s">
        <v>66</v>
      </c>
      <c r="Q40" s="15" t="s">
        <v>67</v>
      </c>
      <c r="R40" s="14" t="s">
        <v>66</v>
      </c>
      <c r="S40" s="15" t="s">
        <v>67</v>
      </c>
      <c r="T40" s="14" t="s">
        <v>66</v>
      </c>
      <c r="U40" s="15" t="s">
        <v>67</v>
      </c>
      <c r="V40" s="14" t="s">
        <v>66</v>
      </c>
      <c r="W40" s="15" t="s">
        <v>67</v>
      </c>
      <c r="X40" s="86" t="s">
        <v>66</v>
      </c>
      <c r="Y40" s="87" t="s">
        <v>67</v>
      </c>
      <c r="Z40" s="165"/>
      <c r="AA40" s="166"/>
      <c r="AB40" s="168"/>
      <c r="AC40" s="169"/>
    </row>
    <row r="41" spans="1:29" ht="25.5" customHeight="1" x14ac:dyDescent="0.2">
      <c r="B41" s="170" t="s">
        <v>86</v>
      </c>
      <c r="C41" s="171"/>
      <c r="D41" s="171"/>
      <c r="E41" s="172"/>
      <c r="F41" s="16"/>
      <c r="G41" s="17"/>
      <c r="H41" s="18"/>
      <c r="I41" s="19"/>
      <c r="J41" s="18"/>
      <c r="K41" s="19"/>
      <c r="L41" s="18"/>
      <c r="M41" s="19"/>
      <c r="N41" s="18"/>
      <c r="O41" s="20"/>
      <c r="P41" s="21"/>
      <c r="Q41" s="22"/>
      <c r="R41" s="20"/>
      <c r="S41" s="20"/>
      <c r="T41" s="18"/>
      <c r="U41" s="19"/>
      <c r="V41" s="20"/>
      <c r="W41" s="20"/>
      <c r="X41" s="21"/>
      <c r="Y41" s="22"/>
      <c r="Z41" s="27"/>
      <c r="AA41" s="24"/>
      <c r="AB41" s="81"/>
      <c r="AC41" s="82"/>
    </row>
    <row r="42" spans="1:29" ht="75.75" customHeight="1" x14ac:dyDescent="0.2">
      <c r="B42" s="210" t="s">
        <v>87</v>
      </c>
      <c r="C42" s="211"/>
      <c r="D42" s="211"/>
      <c r="E42" s="212"/>
      <c r="F42" s="16"/>
      <c r="G42" s="17"/>
      <c r="H42" s="16"/>
      <c r="I42" s="17"/>
      <c r="J42" s="16"/>
      <c r="K42" s="17"/>
      <c r="L42" s="16"/>
      <c r="M42" s="17"/>
      <c r="N42" s="16"/>
      <c r="O42" s="24"/>
      <c r="P42" s="25"/>
      <c r="Q42" s="26"/>
      <c r="R42" s="24"/>
      <c r="S42" s="24"/>
      <c r="T42" s="16"/>
      <c r="U42" s="17"/>
      <c r="V42" s="24"/>
      <c r="W42" s="24"/>
      <c r="X42" s="25"/>
      <c r="Y42" s="26"/>
      <c r="Z42" s="27"/>
      <c r="AA42" s="24"/>
      <c r="AB42" s="81"/>
      <c r="AC42" s="82"/>
    </row>
    <row r="43" spans="1:29" ht="19.5" customHeight="1" x14ac:dyDescent="0.2">
      <c r="B43" s="188" t="s">
        <v>70</v>
      </c>
      <c r="C43" s="189"/>
      <c r="D43" s="189"/>
      <c r="E43" s="190"/>
      <c r="F43" s="28">
        <v>4689</v>
      </c>
      <c r="G43" s="29">
        <f>F43*C98</f>
        <v>4689</v>
      </c>
      <c r="H43" s="28">
        <v>4829</v>
      </c>
      <c r="I43" s="29">
        <f>H43*C98</f>
        <v>4829</v>
      </c>
      <c r="J43" s="28">
        <v>4974</v>
      </c>
      <c r="K43" s="29">
        <f>J43*C98</f>
        <v>4974</v>
      </c>
      <c r="L43" s="28">
        <v>5124</v>
      </c>
      <c r="M43" s="29">
        <f>L43*C98</f>
        <v>5124</v>
      </c>
      <c r="N43" s="28">
        <v>5277</v>
      </c>
      <c r="O43" s="30">
        <f>N43*C98</f>
        <v>5277</v>
      </c>
      <c r="P43" s="31">
        <v>5436</v>
      </c>
      <c r="Q43" s="32">
        <f>P43*C98</f>
        <v>5436</v>
      </c>
      <c r="R43" s="33">
        <v>5599</v>
      </c>
      <c r="S43" s="30">
        <f>R43*C98</f>
        <v>5599</v>
      </c>
      <c r="T43" s="28">
        <v>5767</v>
      </c>
      <c r="U43" s="29">
        <f>T43*C98</f>
        <v>5767</v>
      </c>
      <c r="V43" s="28">
        <v>5940</v>
      </c>
      <c r="W43" s="30">
        <f>V43*C98</f>
        <v>5940</v>
      </c>
      <c r="X43" s="31">
        <v>6118</v>
      </c>
      <c r="Y43" s="32">
        <f>X43*C98</f>
        <v>6118</v>
      </c>
      <c r="Z43" s="34"/>
      <c r="AA43" s="24"/>
      <c r="AB43" s="81"/>
      <c r="AC43" s="82"/>
    </row>
    <row r="44" spans="1:29" x14ac:dyDescent="0.2">
      <c r="B44" s="191"/>
      <c r="C44" s="192"/>
      <c r="D44" s="192"/>
      <c r="E44" s="193"/>
      <c r="F44" s="35">
        <v>12</v>
      </c>
      <c r="G44" s="36" t="s">
        <v>71</v>
      </c>
      <c r="H44" s="35">
        <v>12</v>
      </c>
      <c r="I44" s="36" t="s">
        <v>71</v>
      </c>
      <c r="J44" s="35">
        <v>12</v>
      </c>
      <c r="K44" s="36" t="s">
        <v>71</v>
      </c>
      <c r="L44" s="35">
        <v>12</v>
      </c>
      <c r="M44" s="36" t="s">
        <v>71</v>
      </c>
      <c r="N44" s="35">
        <v>12</v>
      </c>
      <c r="O44" s="37" t="s">
        <v>71</v>
      </c>
      <c r="P44" s="38">
        <v>12</v>
      </c>
      <c r="Q44" s="39" t="s">
        <v>71</v>
      </c>
      <c r="R44" s="40">
        <v>12</v>
      </c>
      <c r="S44" s="37" t="s">
        <v>71</v>
      </c>
      <c r="T44" s="35">
        <v>12</v>
      </c>
      <c r="U44" s="37" t="s">
        <v>71</v>
      </c>
      <c r="V44" s="35">
        <v>12</v>
      </c>
      <c r="W44" s="37" t="s">
        <v>71</v>
      </c>
      <c r="X44" s="38">
        <v>12</v>
      </c>
      <c r="Y44" s="39" t="s">
        <v>71</v>
      </c>
      <c r="Z44" s="40"/>
      <c r="AA44" s="37"/>
      <c r="AB44" s="81"/>
      <c r="AC44" s="82"/>
    </row>
    <row r="45" spans="1:29" ht="25.5" customHeight="1" x14ac:dyDescent="0.2">
      <c r="B45" s="205" t="s">
        <v>72</v>
      </c>
      <c r="C45" s="206"/>
      <c r="D45" s="206"/>
      <c r="E45" s="207"/>
      <c r="F45" s="41">
        <f>G43*F44</f>
        <v>56268</v>
      </c>
      <c r="G45" s="42"/>
      <c r="H45" s="41">
        <f>I43*H44</f>
        <v>57948</v>
      </c>
      <c r="I45" s="42"/>
      <c r="J45" s="41">
        <f>K43*J44</f>
        <v>59688</v>
      </c>
      <c r="K45" s="42"/>
      <c r="L45" s="41">
        <f>M43*L44</f>
        <v>61488</v>
      </c>
      <c r="M45" s="42"/>
      <c r="N45" s="152">
        <f>O43*N44</f>
        <v>63324</v>
      </c>
      <c r="O45" s="158"/>
      <c r="P45" s="159">
        <f>Q43*P44</f>
        <v>65232</v>
      </c>
      <c r="Q45" s="160"/>
      <c r="R45" s="152">
        <f>S43*R44</f>
        <v>67188</v>
      </c>
      <c r="S45" s="158"/>
      <c r="T45" s="152">
        <f>U43*T44</f>
        <v>69204</v>
      </c>
      <c r="U45" s="158"/>
      <c r="V45" s="152">
        <f>W43*V44</f>
        <v>71280</v>
      </c>
      <c r="W45" s="158"/>
      <c r="X45" s="159">
        <f>Y43*X44</f>
        <v>73416</v>
      </c>
      <c r="Y45" s="160"/>
      <c r="Z45" s="152">
        <f>SUM(F45:X45)</f>
        <v>645036</v>
      </c>
      <c r="AA45" s="153"/>
      <c r="AB45" s="154">
        <f>Z45/10</f>
        <v>64503.6</v>
      </c>
      <c r="AC45" s="155"/>
    </row>
    <row r="46" spans="1:29" ht="15" customHeight="1" x14ac:dyDescent="0.2">
      <c r="B46" s="121"/>
      <c r="C46" s="122"/>
      <c r="D46" s="122"/>
      <c r="E46" s="122"/>
      <c r="F46" s="122"/>
      <c r="G46" s="122"/>
      <c r="H46" s="122"/>
      <c r="I46" s="122"/>
      <c r="J46" s="122"/>
      <c r="K46" s="123"/>
      <c r="L46" s="124"/>
      <c r="M46" s="125"/>
      <c r="N46" s="124"/>
      <c r="O46" s="126"/>
      <c r="P46" s="125"/>
      <c r="Q46" s="125"/>
      <c r="R46" s="125"/>
      <c r="S46" s="125"/>
      <c r="T46" s="124"/>
      <c r="U46" s="126"/>
      <c r="V46" s="125"/>
      <c r="W46" s="125"/>
      <c r="X46" s="125"/>
      <c r="Y46" s="125"/>
      <c r="Z46" s="124"/>
      <c r="AA46" s="126"/>
      <c r="AB46" s="156"/>
      <c r="AC46" s="157"/>
    </row>
    <row r="47" spans="1:29" ht="15.75" x14ac:dyDescent="0.2">
      <c r="B47" s="80"/>
    </row>
    <row r="48" spans="1:29" ht="15.75" x14ac:dyDescent="0.2">
      <c r="B48" s="80" t="s">
        <v>88</v>
      </c>
    </row>
    <row r="49" spans="2:29" ht="36" customHeight="1" x14ac:dyDescent="0.2">
      <c r="B49" s="194" t="s">
        <v>89</v>
      </c>
      <c r="C49" s="195"/>
      <c r="D49" s="195"/>
      <c r="E49" s="196"/>
      <c r="F49" s="200" t="s">
        <v>54</v>
      </c>
      <c r="G49" s="201"/>
      <c r="H49" s="150" t="s">
        <v>75</v>
      </c>
      <c r="I49" s="151"/>
      <c r="J49" s="150" t="s">
        <v>76</v>
      </c>
      <c r="K49" s="151"/>
      <c r="L49" s="150" t="s">
        <v>77</v>
      </c>
      <c r="M49" s="151"/>
      <c r="N49" s="150" t="s">
        <v>78</v>
      </c>
      <c r="O49" s="151"/>
      <c r="P49" s="150" t="s">
        <v>79</v>
      </c>
      <c r="Q49" s="151"/>
      <c r="R49" s="150" t="s">
        <v>80</v>
      </c>
      <c r="S49" s="151"/>
      <c r="T49" s="150" t="s">
        <v>81</v>
      </c>
      <c r="U49" s="151"/>
      <c r="V49" s="150" t="s">
        <v>82</v>
      </c>
      <c r="W49" s="151"/>
      <c r="X49" s="150" t="s">
        <v>83</v>
      </c>
      <c r="Y49" s="151"/>
      <c r="Z49" s="173" t="s">
        <v>90</v>
      </c>
      <c r="AA49" s="173"/>
      <c r="AB49" s="163" t="s">
        <v>91</v>
      </c>
      <c r="AC49" s="164"/>
    </row>
    <row r="50" spans="2:29" ht="27.75" customHeight="1" x14ac:dyDescent="0.2">
      <c r="B50" s="197"/>
      <c r="C50" s="198"/>
      <c r="D50" s="198"/>
      <c r="E50" s="199"/>
      <c r="F50" s="14" t="s">
        <v>66</v>
      </c>
      <c r="G50" s="15" t="s">
        <v>67</v>
      </c>
      <c r="H50" s="14" t="s">
        <v>66</v>
      </c>
      <c r="I50" s="15" t="s">
        <v>67</v>
      </c>
      <c r="J50" s="14" t="s">
        <v>66</v>
      </c>
      <c r="K50" s="15" t="s">
        <v>67</v>
      </c>
      <c r="L50" s="14" t="s">
        <v>66</v>
      </c>
      <c r="M50" s="15" t="s">
        <v>67</v>
      </c>
      <c r="N50" s="14" t="s">
        <v>66</v>
      </c>
      <c r="O50" s="15" t="s">
        <v>67</v>
      </c>
      <c r="P50" s="14" t="s">
        <v>66</v>
      </c>
      <c r="Q50" s="15" t="s">
        <v>67</v>
      </c>
      <c r="R50" s="14" t="s">
        <v>66</v>
      </c>
      <c r="S50" s="15" t="s">
        <v>67</v>
      </c>
      <c r="T50" s="14" t="s">
        <v>66</v>
      </c>
      <c r="U50" s="15" t="s">
        <v>67</v>
      </c>
      <c r="V50" s="14" t="s">
        <v>66</v>
      </c>
      <c r="W50" s="15" t="s">
        <v>67</v>
      </c>
      <c r="X50" s="14" t="s">
        <v>66</v>
      </c>
      <c r="Y50" s="15" t="s">
        <v>67</v>
      </c>
      <c r="Z50" s="168"/>
      <c r="AA50" s="168"/>
      <c r="AB50" s="178"/>
      <c r="AC50" s="169"/>
    </row>
    <row r="51" spans="2:29" ht="18" x14ac:dyDescent="0.2">
      <c r="B51" s="170" t="s">
        <v>86</v>
      </c>
      <c r="C51" s="171"/>
      <c r="D51" s="171"/>
      <c r="E51" s="171"/>
      <c r="F51" s="18"/>
      <c r="G51" s="19"/>
      <c r="H51" s="18"/>
      <c r="I51" s="19"/>
      <c r="J51" s="18"/>
      <c r="K51" s="19"/>
      <c r="L51" s="18"/>
      <c r="M51" s="19"/>
      <c r="N51" s="18"/>
      <c r="O51" s="19"/>
      <c r="P51" s="20"/>
      <c r="Q51" s="20"/>
      <c r="R51" s="21"/>
      <c r="S51" s="22"/>
      <c r="T51" s="23"/>
      <c r="U51" s="19"/>
      <c r="V51" s="20"/>
      <c r="W51" s="20"/>
      <c r="X51" s="21"/>
      <c r="Y51" s="22"/>
      <c r="Z51" s="23"/>
      <c r="AA51" s="20"/>
      <c r="AB51" s="81"/>
      <c r="AC51" s="82"/>
    </row>
    <row r="52" spans="2:29" ht="95.25" customHeight="1" x14ac:dyDescent="0.2">
      <c r="B52" s="185" t="s">
        <v>92</v>
      </c>
      <c r="C52" s="186"/>
      <c r="D52" s="186"/>
      <c r="E52" s="187"/>
      <c r="F52" s="16"/>
      <c r="G52" s="17"/>
      <c r="H52" s="16"/>
      <c r="I52" s="17"/>
      <c r="J52" s="16"/>
      <c r="K52" s="17"/>
      <c r="L52" s="16"/>
      <c r="M52" s="17"/>
      <c r="N52" s="16"/>
      <c r="O52" s="17"/>
      <c r="P52" s="24"/>
      <c r="Q52" s="24"/>
      <c r="R52" s="25"/>
      <c r="S52" s="26"/>
      <c r="T52" s="27"/>
      <c r="U52" s="17"/>
      <c r="V52" s="24"/>
      <c r="W52" s="24"/>
      <c r="X52" s="25"/>
      <c r="Y52" s="26"/>
      <c r="Z52" s="27"/>
      <c r="AA52" s="24"/>
      <c r="AB52" s="81"/>
      <c r="AC52" s="82"/>
    </row>
    <row r="53" spans="2:29" ht="18" x14ac:dyDescent="0.2">
      <c r="B53" s="188" t="s">
        <v>70</v>
      </c>
      <c r="C53" s="189"/>
      <c r="D53" s="189"/>
      <c r="E53" s="190"/>
      <c r="F53" s="43">
        <v>63697</v>
      </c>
      <c r="G53" s="29">
        <f>F53*C98</f>
        <v>63697</v>
      </c>
      <c r="H53" s="28">
        <v>65607</v>
      </c>
      <c r="I53" s="29">
        <f>H53*C98</f>
        <v>65607</v>
      </c>
      <c r="J53" s="28">
        <v>67576</v>
      </c>
      <c r="K53" s="29">
        <f>J53*C98</f>
        <v>67576</v>
      </c>
      <c r="L53" s="28">
        <v>69603</v>
      </c>
      <c r="M53" s="29">
        <f>L53*C98</f>
        <v>69603</v>
      </c>
      <c r="N53" s="28">
        <v>71691</v>
      </c>
      <c r="O53" s="29">
        <f>N53*C98</f>
        <v>71691</v>
      </c>
      <c r="P53" s="28">
        <v>73842</v>
      </c>
      <c r="Q53" s="30">
        <f>P53*C98</f>
        <v>73842</v>
      </c>
      <c r="R53" s="31">
        <v>76057</v>
      </c>
      <c r="S53" s="32">
        <f>R53*C98</f>
        <v>76057</v>
      </c>
      <c r="T53" s="33">
        <v>78339</v>
      </c>
      <c r="U53" s="29">
        <f>T53*C98</f>
        <v>78339</v>
      </c>
      <c r="V53" s="28">
        <v>80689</v>
      </c>
      <c r="W53" s="30">
        <f>V53*C98</f>
        <v>80689</v>
      </c>
      <c r="X53" s="31">
        <v>83110</v>
      </c>
      <c r="Y53" s="32">
        <f>X53*C98</f>
        <v>83110</v>
      </c>
      <c r="Z53" s="34"/>
      <c r="AA53" s="24"/>
      <c r="AB53" s="81"/>
      <c r="AC53" s="82"/>
    </row>
    <row r="54" spans="2:29" x14ac:dyDescent="0.2">
      <c r="B54" s="191"/>
      <c r="C54" s="192"/>
      <c r="D54" s="192"/>
      <c r="E54" s="193"/>
      <c r="F54" s="35">
        <v>12</v>
      </c>
      <c r="G54" s="36" t="s">
        <v>71</v>
      </c>
      <c r="H54" s="35">
        <v>12</v>
      </c>
      <c r="I54" s="36" t="s">
        <v>71</v>
      </c>
      <c r="J54" s="35">
        <v>12</v>
      </c>
      <c r="K54" s="36" t="s">
        <v>71</v>
      </c>
      <c r="L54" s="35">
        <v>12</v>
      </c>
      <c r="M54" s="36" t="s">
        <v>71</v>
      </c>
      <c r="N54" s="35">
        <v>12</v>
      </c>
      <c r="O54" s="37" t="s">
        <v>71</v>
      </c>
      <c r="P54" s="35">
        <v>12</v>
      </c>
      <c r="Q54" s="37" t="s">
        <v>71</v>
      </c>
      <c r="R54" s="38">
        <v>12</v>
      </c>
      <c r="S54" s="39" t="s">
        <v>71</v>
      </c>
      <c r="T54" s="40">
        <v>12</v>
      </c>
      <c r="U54" s="37" t="s">
        <v>71</v>
      </c>
      <c r="V54" s="35">
        <v>12</v>
      </c>
      <c r="W54" s="37" t="s">
        <v>71</v>
      </c>
      <c r="X54" s="38">
        <v>12</v>
      </c>
      <c r="Y54" s="39" t="s">
        <v>71</v>
      </c>
      <c r="Z54" s="40"/>
      <c r="AA54" s="37"/>
      <c r="AB54" s="81"/>
      <c r="AC54" s="82"/>
    </row>
    <row r="55" spans="2:29" ht="18" x14ac:dyDescent="0.2">
      <c r="B55" s="181" t="s">
        <v>72</v>
      </c>
      <c r="C55" s="182"/>
      <c r="D55" s="182"/>
      <c r="E55" s="182"/>
      <c r="F55" s="41">
        <f>G53*F54</f>
        <v>764364</v>
      </c>
      <c r="G55" s="42"/>
      <c r="H55" s="41">
        <f>I53*H54</f>
        <v>787284</v>
      </c>
      <c r="I55" s="42"/>
      <c r="J55" s="41">
        <f>K53*J54</f>
        <v>810912</v>
      </c>
      <c r="K55" s="42"/>
      <c r="L55" s="41">
        <f>M53*L54</f>
        <v>835236</v>
      </c>
      <c r="M55" s="42"/>
      <c r="N55" s="152">
        <f>O53*N54</f>
        <v>860292</v>
      </c>
      <c r="O55" s="158"/>
      <c r="P55" s="152">
        <f>Q53*P54</f>
        <v>886104</v>
      </c>
      <c r="Q55" s="158"/>
      <c r="R55" s="159">
        <f>S53*R54</f>
        <v>912684</v>
      </c>
      <c r="S55" s="160"/>
      <c r="T55" s="152">
        <f>U53*T54</f>
        <v>940068</v>
      </c>
      <c r="U55" s="158"/>
      <c r="V55" s="152">
        <f>W53*V54</f>
        <v>968268</v>
      </c>
      <c r="W55" s="158"/>
      <c r="X55" s="159">
        <f>Y53*X54</f>
        <v>997320</v>
      </c>
      <c r="Y55" s="160"/>
      <c r="Z55" s="152">
        <f>SUM(F55:X55)</f>
        <v>8762532</v>
      </c>
      <c r="AA55" s="153"/>
      <c r="AB55" s="174">
        <f>Z55/10</f>
        <v>876253.2</v>
      </c>
      <c r="AC55" s="175"/>
    </row>
    <row r="56" spans="2:29" ht="15" customHeight="1" x14ac:dyDescent="0.2">
      <c r="B56" s="121"/>
      <c r="C56" s="122"/>
      <c r="D56" s="122"/>
      <c r="E56" s="122"/>
      <c r="F56" s="122"/>
      <c r="G56" s="122"/>
      <c r="H56" s="122"/>
      <c r="I56" s="122"/>
      <c r="J56" s="122"/>
      <c r="K56" s="123"/>
      <c r="L56" s="124"/>
      <c r="M56" s="125"/>
      <c r="N56" s="124"/>
      <c r="O56" s="126"/>
      <c r="P56" s="125"/>
      <c r="Q56" s="125"/>
      <c r="R56" s="125"/>
      <c r="S56" s="125"/>
      <c r="T56" s="124"/>
      <c r="U56" s="126"/>
      <c r="V56" s="125"/>
      <c r="W56" s="125"/>
      <c r="X56" s="125"/>
      <c r="Y56" s="125"/>
      <c r="Z56" s="124"/>
      <c r="AA56" s="125"/>
      <c r="AB56" s="176"/>
      <c r="AC56" s="177"/>
    </row>
    <row r="57" spans="2:29" x14ac:dyDescent="0.2">
      <c r="B57" s="44"/>
      <c r="C57" s="45"/>
      <c r="D57" s="45"/>
      <c r="E57" s="45"/>
      <c r="F57" s="45"/>
      <c r="G57" s="45"/>
      <c r="H57" s="45"/>
      <c r="I57" s="45"/>
    </row>
    <row r="58" spans="2:29" ht="15.75" x14ac:dyDescent="0.2">
      <c r="B58" s="80" t="s">
        <v>93</v>
      </c>
      <c r="C58" s="45"/>
      <c r="D58" s="45"/>
      <c r="E58" s="45"/>
      <c r="F58" s="45"/>
      <c r="G58" s="45"/>
      <c r="H58" s="45"/>
      <c r="I58" s="45"/>
    </row>
    <row r="59" spans="2:29" ht="15" x14ac:dyDescent="0.25">
      <c r="B59" s="89" t="s">
        <v>94</v>
      </c>
    </row>
    <row r="60" spans="2:29" ht="19.5" customHeight="1" x14ac:dyDescent="0.2">
      <c r="B60" s="127" t="s">
        <v>95</v>
      </c>
    </row>
    <row r="61" spans="2:29" ht="30" x14ac:dyDescent="0.2">
      <c r="B61" s="90" t="s">
        <v>96</v>
      </c>
      <c r="C61" s="90" t="s">
        <v>74</v>
      </c>
      <c r="D61" s="91" t="s">
        <v>44</v>
      </c>
      <c r="E61" s="91" t="s">
        <v>89</v>
      </c>
      <c r="F61" s="91" t="s">
        <v>44</v>
      </c>
      <c r="J61" s="46"/>
      <c r="L61" s="46"/>
      <c r="N61" s="46"/>
      <c r="P61" s="46"/>
      <c r="R61" s="46"/>
      <c r="T61" s="46"/>
      <c r="V61" s="46"/>
      <c r="X61" s="46"/>
    </row>
    <row r="62" spans="2:29" x14ac:dyDescent="0.2">
      <c r="B62" s="52" t="s">
        <v>97</v>
      </c>
      <c r="C62" s="132">
        <v>296692.99200000003</v>
      </c>
      <c r="D62" s="47">
        <f>+C62*$C$98</f>
        <v>296692.99200000003</v>
      </c>
      <c r="E62" s="132">
        <v>350501.28</v>
      </c>
      <c r="F62" s="47">
        <f t="shared" ref="F62:F69" si="1">+E62*$C$98</f>
        <v>350501.28</v>
      </c>
    </row>
    <row r="63" spans="2:29" x14ac:dyDescent="0.2">
      <c r="B63" s="52" t="s">
        <v>48</v>
      </c>
      <c r="C63" s="132">
        <v>61811.040000000008</v>
      </c>
      <c r="D63" s="47">
        <f>+C63*$C$98</f>
        <v>61811.040000000008</v>
      </c>
      <c r="E63" s="132">
        <v>87625.12</v>
      </c>
      <c r="F63" s="47">
        <f t="shared" si="1"/>
        <v>87625.12</v>
      </c>
    </row>
    <row r="64" spans="2:29" x14ac:dyDescent="0.2">
      <c r="B64" s="52" t="s">
        <v>98</v>
      </c>
      <c r="C64" s="132">
        <v>123622.08000000002</v>
      </c>
      <c r="D64" s="47">
        <f>+C64*$C$98</f>
        <v>123622.08000000002</v>
      </c>
      <c r="E64" s="132">
        <v>96387.851999999999</v>
      </c>
      <c r="F64" s="47">
        <f t="shared" si="1"/>
        <v>96387.851999999999</v>
      </c>
    </row>
    <row r="65" spans="2:24" x14ac:dyDescent="0.2">
      <c r="B65" s="52" t="s">
        <v>99</v>
      </c>
      <c r="C65" s="129" t="s">
        <v>100</v>
      </c>
      <c r="D65" s="129" t="s">
        <v>100</v>
      </c>
      <c r="E65" s="132">
        <v>175250.64</v>
      </c>
      <c r="F65" s="47">
        <f t="shared" si="1"/>
        <v>175250.64</v>
      </c>
    </row>
    <row r="66" spans="2:24" x14ac:dyDescent="0.2">
      <c r="B66" s="52" t="s">
        <v>101</v>
      </c>
      <c r="C66" s="132">
        <v>49448.832000000002</v>
      </c>
      <c r="D66" s="47">
        <f>+C66*$C$98</f>
        <v>49448.832000000002</v>
      </c>
      <c r="E66" s="132">
        <v>70100.255999999994</v>
      </c>
      <c r="F66" s="47">
        <f t="shared" si="1"/>
        <v>70100.255999999994</v>
      </c>
    </row>
    <row r="67" spans="2:24" x14ac:dyDescent="0.2">
      <c r="B67" s="52" t="s">
        <v>102</v>
      </c>
      <c r="C67" s="132">
        <v>30905.119999999999</v>
      </c>
      <c r="D67" s="47">
        <f>+C67*$C$98</f>
        <v>30905.119999999999</v>
      </c>
      <c r="E67" s="132">
        <v>52575.191999999995</v>
      </c>
      <c r="F67" s="47">
        <f t="shared" si="1"/>
        <v>52575.191999999995</v>
      </c>
    </row>
    <row r="68" spans="2:24" x14ac:dyDescent="0.2">
      <c r="B68" s="52" t="s">
        <v>103</v>
      </c>
      <c r="C68" s="132">
        <v>18543.312000000002</v>
      </c>
      <c r="D68" s="47">
        <f>+C68*$C$98</f>
        <v>18543.312000000002</v>
      </c>
      <c r="E68" s="132">
        <v>8762.5319999999992</v>
      </c>
      <c r="F68" s="47">
        <f t="shared" si="1"/>
        <v>8762.5319999999992</v>
      </c>
    </row>
    <row r="69" spans="2:24" x14ac:dyDescent="0.2">
      <c r="B69" s="52" t="s">
        <v>104</v>
      </c>
      <c r="C69" s="132">
        <v>37086.624000000003</v>
      </c>
      <c r="D69" s="47">
        <f>+C69*$C$98</f>
        <v>37086.624000000003</v>
      </c>
      <c r="E69" s="132">
        <v>35050.127999999997</v>
      </c>
      <c r="F69" s="47">
        <f t="shared" si="1"/>
        <v>35050.127999999997</v>
      </c>
    </row>
    <row r="70" spans="2:24" ht="15" customHeight="1" x14ac:dyDescent="0.2">
      <c r="B70" s="183" t="s">
        <v>105</v>
      </c>
      <c r="C70" s="184"/>
      <c r="D70" s="48">
        <f>SUM(D62:D69)</f>
        <v>618110</v>
      </c>
      <c r="E70" s="70"/>
      <c r="F70" s="48">
        <f>SUM(F62:F69)</f>
        <v>876253.00000000012</v>
      </c>
    </row>
    <row r="71" spans="2:24" ht="13.5" customHeight="1" x14ac:dyDescent="0.2">
      <c r="B71" s="53"/>
      <c r="C71" s="50"/>
      <c r="D71" s="50"/>
      <c r="E71" s="49"/>
      <c r="F71" s="49"/>
    </row>
    <row r="72" spans="2:24" x14ac:dyDescent="0.2">
      <c r="B72" s="54" t="s">
        <v>106</v>
      </c>
      <c r="C72" s="48"/>
      <c r="D72" s="48"/>
      <c r="E72" s="51"/>
      <c r="F72" s="51"/>
    </row>
    <row r="73" spans="2:24" x14ac:dyDescent="0.2">
      <c r="B73" s="134"/>
      <c r="C73" s="132"/>
      <c r="D73" s="47">
        <f t="shared" ref="D73:D78" si="2">+C73*$C$98</f>
        <v>0</v>
      </c>
      <c r="E73" s="133"/>
      <c r="F73" s="47">
        <f t="shared" ref="F73:F78" si="3">+E73*$C$98</f>
        <v>0</v>
      </c>
      <c r="H73" s="46"/>
      <c r="J73" s="46"/>
      <c r="L73" s="46"/>
      <c r="N73" s="46"/>
      <c r="P73" s="46"/>
      <c r="R73" s="46"/>
      <c r="T73" s="46"/>
      <c r="V73" s="46"/>
      <c r="X73" s="46"/>
    </row>
    <row r="74" spans="2:24" x14ac:dyDescent="0.2">
      <c r="B74" s="134"/>
      <c r="C74" s="132"/>
      <c r="D74" s="47">
        <f t="shared" si="2"/>
        <v>0</v>
      </c>
      <c r="E74" s="133"/>
      <c r="F74" s="47">
        <f t="shared" si="3"/>
        <v>0</v>
      </c>
    </row>
    <row r="75" spans="2:24" x14ac:dyDescent="0.2">
      <c r="B75" s="134"/>
      <c r="C75" s="132"/>
      <c r="D75" s="47">
        <f t="shared" si="2"/>
        <v>0</v>
      </c>
      <c r="E75" s="133"/>
      <c r="F75" s="47">
        <f t="shared" si="3"/>
        <v>0</v>
      </c>
    </row>
    <row r="76" spans="2:24" x14ac:dyDescent="0.2">
      <c r="B76" s="134"/>
      <c r="C76" s="132"/>
      <c r="D76" s="47">
        <f t="shared" si="2"/>
        <v>0</v>
      </c>
      <c r="E76" s="133"/>
      <c r="F76" s="47">
        <f t="shared" si="3"/>
        <v>0</v>
      </c>
    </row>
    <row r="77" spans="2:24" x14ac:dyDescent="0.2">
      <c r="B77" s="134"/>
      <c r="C77" s="132"/>
      <c r="D77" s="47">
        <f t="shared" si="2"/>
        <v>0</v>
      </c>
      <c r="E77" s="133"/>
      <c r="F77" s="47">
        <f t="shared" si="3"/>
        <v>0</v>
      </c>
    </row>
    <row r="78" spans="2:24" ht="15.75" thickTop="1" thickBot="1" x14ac:dyDescent="0.25">
      <c r="B78" s="134"/>
      <c r="C78" s="132"/>
      <c r="D78" s="47">
        <f t="shared" si="2"/>
        <v>0</v>
      </c>
      <c r="E78" s="133"/>
      <c r="F78" s="47">
        <f t="shared" si="3"/>
        <v>0</v>
      </c>
    </row>
    <row r="79" spans="2:24" ht="16.5" thickTop="1" thickBot="1" x14ac:dyDescent="0.3">
      <c r="B79" s="179" t="s">
        <v>107</v>
      </c>
      <c r="C79" s="180"/>
      <c r="D79" s="48">
        <f>SUM(D72:D78)</f>
        <v>0</v>
      </c>
      <c r="E79" s="70"/>
      <c r="F79" s="48">
        <f>SUM(F72:F78)</f>
        <v>0</v>
      </c>
    </row>
    <row r="80" spans="2:24" ht="15" thickTop="1" x14ac:dyDescent="0.2"/>
    <row r="81" spans="2:25" ht="15.75" x14ac:dyDescent="0.25">
      <c r="B81" s="80" t="s">
        <v>108</v>
      </c>
      <c r="C81" s="95"/>
      <c r="D81" s="95"/>
      <c r="E81" s="95"/>
      <c r="F81" s="95"/>
      <c r="G81" s="95"/>
      <c r="H81" s="95"/>
      <c r="I81" s="95"/>
      <c r="J81" s="95"/>
      <c r="K81" s="95"/>
      <c r="L81" s="95"/>
      <c r="M81" s="95"/>
      <c r="N81" s="95"/>
      <c r="O81" s="95"/>
      <c r="P81" s="95"/>
      <c r="Q81" s="95"/>
      <c r="R81" s="95"/>
      <c r="S81" s="95"/>
      <c r="T81" s="95"/>
      <c r="U81" s="95"/>
      <c r="V81" s="95"/>
      <c r="W81" s="95"/>
      <c r="X81" s="95"/>
      <c r="Y81" s="96"/>
    </row>
    <row r="82" spans="2:25" ht="159" customHeight="1" thickBot="1" x14ac:dyDescent="0.3">
      <c r="B82" s="224" t="s">
        <v>109</v>
      </c>
      <c r="C82" s="224"/>
      <c r="D82" s="224"/>
      <c r="E82" s="95"/>
      <c r="F82" s="95"/>
      <c r="G82" s="95"/>
      <c r="H82" s="95"/>
      <c r="I82" s="95"/>
      <c r="J82" s="95"/>
      <c r="K82" s="95"/>
      <c r="L82" s="95"/>
      <c r="M82" s="95"/>
      <c r="N82" s="95"/>
      <c r="O82" s="95"/>
      <c r="P82" s="95"/>
      <c r="Q82" s="95"/>
      <c r="R82" s="95"/>
      <c r="S82" s="95"/>
      <c r="T82" s="95"/>
      <c r="U82" s="95"/>
      <c r="V82" s="95"/>
      <c r="W82" s="95"/>
      <c r="X82" s="95"/>
      <c r="Y82" s="96"/>
    </row>
    <row r="83" spans="2:25" ht="15.75" x14ac:dyDescent="0.2">
      <c r="B83" s="225" t="s">
        <v>110</v>
      </c>
      <c r="C83" s="226"/>
      <c r="D83" s="226"/>
      <c r="E83" s="227" t="s">
        <v>54</v>
      </c>
      <c r="F83" s="228"/>
      <c r="G83" s="229" t="s">
        <v>55</v>
      </c>
      <c r="H83" s="228"/>
      <c r="I83" s="229" t="s">
        <v>56</v>
      </c>
      <c r="J83" s="228"/>
      <c r="K83" s="230" t="s">
        <v>57</v>
      </c>
      <c r="L83" s="231"/>
      <c r="M83" s="230" t="s">
        <v>58</v>
      </c>
      <c r="N83" s="231"/>
      <c r="O83" s="230" t="s">
        <v>59</v>
      </c>
      <c r="P83" s="231"/>
      <c r="Q83" s="230" t="s">
        <v>60</v>
      </c>
      <c r="R83" s="231"/>
      <c r="S83" s="230" t="s">
        <v>61</v>
      </c>
      <c r="T83" s="231"/>
      <c r="U83" s="230" t="s">
        <v>62</v>
      </c>
      <c r="V83" s="231"/>
      <c r="W83" s="230" t="s">
        <v>63</v>
      </c>
      <c r="X83" s="231"/>
      <c r="Y83" s="234" t="s">
        <v>111</v>
      </c>
    </row>
    <row r="84" spans="2:25" ht="48" thickBot="1" x14ac:dyDescent="0.3">
      <c r="B84" s="97" t="s">
        <v>112</v>
      </c>
      <c r="C84" s="236" t="s">
        <v>113</v>
      </c>
      <c r="D84" s="237"/>
      <c r="E84" s="98" t="s">
        <v>114</v>
      </c>
      <c r="F84" s="99" t="s">
        <v>67</v>
      </c>
      <c r="G84" s="98" t="s">
        <v>114</v>
      </c>
      <c r="H84" s="99" t="s">
        <v>67</v>
      </c>
      <c r="I84" s="98" t="s">
        <v>114</v>
      </c>
      <c r="J84" s="99" t="s">
        <v>67</v>
      </c>
      <c r="K84" s="98" t="s">
        <v>114</v>
      </c>
      <c r="L84" s="99" t="s">
        <v>67</v>
      </c>
      <c r="M84" s="98" t="s">
        <v>114</v>
      </c>
      <c r="N84" s="99" t="s">
        <v>67</v>
      </c>
      <c r="O84" s="98" t="s">
        <v>114</v>
      </c>
      <c r="P84" s="99" t="s">
        <v>67</v>
      </c>
      <c r="Q84" s="98" t="s">
        <v>114</v>
      </c>
      <c r="R84" s="99" t="s">
        <v>67</v>
      </c>
      <c r="S84" s="98" t="s">
        <v>114</v>
      </c>
      <c r="T84" s="99" t="s">
        <v>67</v>
      </c>
      <c r="U84" s="98" t="s">
        <v>114</v>
      </c>
      <c r="V84" s="99" t="s">
        <v>67</v>
      </c>
      <c r="W84" s="98" t="s">
        <v>114</v>
      </c>
      <c r="X84" s="99" t="s">
        <v>67</v>
      </c>
      <c r="Y84" s="235"/>
    </row>
    <row r="85" spans="2:25" ht="62.25" customHeight="1" x14ac:dyDescent="0.2">
      <c r="B85" s="100" t="s">
        <v>115</v>
      </c>
      <c r="C85" s="238" t="s">
        <v>116</v>
      </c>
      <c r="D85" s="239"/>
      <c r="E85" s="135">
        <v>75</v>
      </c>
      <c r="F85" s="101">
        <f>MAX(ROUND(E85*$C$98,2),0)</f>
        <v>75</v>
      </c>
      <c r="G85" s="135">
        <v>78</v>
      </c>
      <c r="H85" s="101">
        <f>MAX(ROUND(G85*$C$98,2),0)</f>
        <v>78</v>
      </c>
      <c r="I85" s="135">
        <v>80</v>
      </c>
      <c r="J85" s="101">
        <f>MAX(ROUND(I85*$C$98,2),0)</f>
        <v>80</v>
      </c>
      <c r="K85" s="135">
        <v>82</v>
      </c>
      <c r="L85" s="101">
        <f>MAX(ROUND(K85*$C$98,2),0)</f>
        <v>82</v>
      </c>
      <c r="M85" s="135">
        <v>85</v>
      </c>
      <c r="N85" s="101">
        <f>MAX(ROUND(M85*$C$98,2),0)</f>
        <v>85</v>
      </c>
      <c r="O85" s="135">
        <v>87</v>
      </c>
      <c r="P85" s="101">
        <f>MAX(ROUND(O85*$C$98,2),0)</f>
        <v>87</v>
      </c>
      <c r="Q85" s="135">
        <v>90</v>
      </c>
      <c r="R85" s="101">
        <f>MAX(ROUND(Q85*$C$98,2),0)</f>
        <v>90</v>
      </c>
      <c r="S85" s="135">
        <v>93</v>
      </c>
      <c r="T85" s="101">
        <f>MAX(ROUND(S85*$C$98,2),0)</f>
        <v>93</v>
      </c>
      <c r="U85" s="135">
        <v>96</v>
      </c>
      <c r="V85" s="101">
        <f>MAX(ROUND(U85*$C$98,2),0)</f>
        <v>96</v>
      </c>
      <c r="W85" s="135">
        <v>98</v>
      </c>
      <c r="X85" s="101">
        <f>MAX(ROUND(W85*$C$98,2),0)</f>
        <v>98</v>
      </c>
      <c r="Y85" s="102">
        <f>(F85+H85+J85+L85+N85+P85+R85+T85+V85+X85)/10</f>
        <v>86.4</v>
      </c>
    </row>
    <row r="86" spans="2:25" ht="56.25" customHeight="1" x14ac:dyDescent="0.2">
      <c r="B86" s="100" t="s">
        <v>117</v>
      </c>
      <c r="C86" s="238" t="s">
        <v>118</v>
      </c>
      <c r="D86" s="239"/>
      <c r="E86" s="135">
        <v>131</v>
      </c>
      <c r="F86" s="101">
        <f>MAX(ROUND(E86*$C$98,2),0)</f>
        <v>131</v>
      </c>
      <c r="G86" s="135">
        <v>135</v>
      </c>
      <c r="H86" s="101">
        <f>MAX(ROUND(G86*$C$98,2),0)</f>
        <v>135</v>
      </c>
      <c r="I86" s="135">
        <v>139</v>
      </c>
      <c r="J86" s="101">
        <f>MAX(ROUND(I86*$C$98,2),0)</f>
        <v>139</v>
      </c>
      <c r="K86" s="135">
        <v>143</v>
      </c>
      <c r="L86" s="101">
        <f>MAX(ROUND(K86*$C$98,2),0)</f>
        <v>143</v>
      </c>
      <c r="M86" s="135">
        <v>147</v>
      </c>
      <c r="N86" s="101">
        <f>MAX(ROUND(M86*$C$98,2),0)</f>
        <v>147</v>
      </c>
      <c r="O86" s="135">
        <v>152</v>
      </c>
      <c r="P86" s="101">
        <f>MAX(ROUND(O86*$C$98,2),0)</f>
        <v>152</v>
      </c>
      <c r="Q86" s="135">
        <v>156</v>
      </c>
      <c r="R86" s="101">
        <f>MAX(ROUND(Q86*$C$98,2),0)</f>
        <v>156</v>
      </c>
      <c r="S86" s="135">
        <v>161</v>
      </c>
      <c r="T86" s="101">
        <f>MAX(ROUND(S86*$C$98,2),0)</f>
        <v>161</v>
      </c>
      <c r="U86" s="135">
        <v>166</v>
      </c>
      <c r="V86" s="101">
        <f>MAX(ROUND(U86*$C$98,2),0)</f>
        <v>166</v>
      </c>
      <c r="W86" s="135">
        <v>171</v>
      </c>
      <c r="X86" s="101">
        <f>MAX(ROUND(W86*$C$98,2),0)</f>
        <v>171</v>
      </c>
      <c r="Y86" s="102">
        <f t="shared" ref="Y86:Y88" si="4">(F86+H86+J86+L86+N86+P86+R86+T86+V86+X86)/10</f>
        <v>150.1</v>
      </c>
    </row>
    <row r="87" spans="2:25" ht="56.25" customHeight="1" x14ac:dyDescent="0.2">
      <c r="B87" s="100" t="s">
        <v>119</v>
      </c>
      <c r="C87" s="238" t="s">
        <v>120</v>
      </c>
      <c r="D87" s="239"/>
      <c r="E87" s="135">
        <v>108</v>
      </c>
      <c r="F87" s="101">
        <f>MAX(ROUND(E87*$C$98,2),0)</f>
        <v>108</v>
      </c>
      <c r="G87" s="135">
        <v>111</v>
      </c>
      <c r="H87" s="101">
        <f>MAX(ROUND(G87*$C$98,2),0)</f>
        <v>111</v>
      </c>
      <c r="I87" s="135">
        <v>114</v>
      </c>
      <c r="J87" s="101">
        <f>MAX(ROUND(I87*$C$98,2),0)</f>
        <v>114</v>
      </c>
      <c r="K87" s="135">
        <v>117</v>
      </c>
      <c r="L87" s="101">
        <f>MAX(ROUND(K87*$C$98,2),0)</f>
        <v>117</v>
      </c>
      <c r="M87" s="135">
        <v>121</v>
      </c>
      <c r="N87" s="101">
        <f>MAX(ROUND(M87*$C$98,2),0)</f>
        <v>121</v>
      </c>
      <c r="O87" s="135">
        <v>125</v>
      </c>
      <c r="P87" s="101">
        <f>MAX(ROUND(O87*$C$98,2),0)</f>
        <v>125</v>
      </c>
      <c r="Q87" s="135">
        <v>128</v>
      </c>
      <c r="R87" s="101">
        <f>MAX(ROUND(Q87*$C$98,2),0)</f>
        <v>128</v>
      </c>
      <c r="S87" s="135">
        <v>132</v>
      </c>
      <c r="T87" s="101">
        <f>MAX(ROUND(S87*$C$98,2),0)</f>
        <v>132</v>
      </c>
      <c r="U87" s="135">
        <v>136</v>
      </c>
      <c r="V87" s="101">
        <f>MAX(ROUND(U87*$C$98,2),0)</f>
        <v>136</v>
      </c>
      <c r="W87" s="135">
        <v>140</v>
      </c>
      <c r="X87" s="101">
        <f>MAX(ROUND(W87*$C$98,2),0)</f>
        <v>140</v>
      </c>
      <c r="Y87" s="102">
        <f t="shared" si="4"/>
        <v>123.2</v>
      </c>
    </row>
    <row r="88" spans="2:25" ht="72.75" customHeight="1" x14ac:dyDescent="0.2">
      <c r="B88" s="103" t="s">
        <v>121</v>
      </c>
      <c r="C88" s="240" t="s">
        <v>122</v>
      </c>
      <c r="D88" s="241"/>
      <c r="E88" s="136">
        <v>84</v>
      </c>
      <c r="F88" s="104">
        <f>MAX(ROUND(E88*$C$98,2),0)</f>
        <v>84</v>
      </c>
      <c r="G88" s="136">
        <v>87</v>
      </c>
      <c r="H88" s="104">
        <f>MAX(ROUND(G88*$C$98,2),0)</f>
        <v>87</v>
      </c>
      <c r="I88" s="136">
        <v>90</v>
      </c>
      <c r="J88" s="104">
        <f>MAX(ROUND(I88*$C$98,2),0)</f>
        <v>90</v>
      </c>
      <c r="K88" s="136">
        <v>92</v>
      </c>
      <c r="L88" s="104">
        <f>MAX(ROUND(K88*$C$98,2),0)</f>
        <v>92</v>
      </c>
      <c r="M88" s="136">
        <v>95</v>
      </c>
      <c r="N88" s="104">
        <f>MAX(ROUND(M88*$C$98,2),0)</f>
        <v>95</v>
      </c>
      <c r="O88" s="136">
        <v>98</v>
      </c>
      <c r="P88" s="104">
        <f>MAX(ROUND(O88*$C$98,2),0)</f>
        <v>98</v>
      </c>
      <c r="Q88" s="136">
        <v>101</v>
      </c>
      <c r="R88" s="104">
        <f>MAX(ROUND(Q88*$C$98,2),0)</f>
        <v>101</v>
      </c>
      <c r="S88" s="136">
        <v>104</v>
      </c>
      <c r="T88" s="104">
        <f>MAX(ROUND(S88*$C$98,2),0)</f>
        <v>104</v>
      </c>
      <c r="U88" s="136">
        <v>107</v>
      </c>
      <c r="V88" s="104">
        <f>MAX(ROUND(U88*$C$98,2),0)</f>
        <v>107</v>
      </c>
      <c r="W88" s="136">
        <v>110</v>
      </c>
      <c r="X88" s="104">
        <f>MAX(ROUND(W88*$C$98,2),0)</f>
        <v>110</v>
      </c>
      <c r="Y88" s="102">
        <f t="shared" si="4"/>
        <v>96.8</v>
      </c>
    </row>
    <row r="89" spans="2:25" x14ac:dyDescent="0.2">
      <c r="B89" s="242" t="s">
        <v>123</v>
      </c>
      <c r="C89" s="243"/>
      <c r="D89" s="243"/>
      <c r="E89" s="243"/>
      <c r="F89" s="243"/>
      <c r="G89" s="243"/>
      <c r="H89" s="243"/>
      <c r="I89" s="243"/>
      <c r="J89" s="243"/>
      <c r="K89" s="243"/>
      <c r="L89" s="243"/>
      <c r="M89" s="243"/>
      <c r="N89" s="243"/>
      <c r="O89" s="243"/>
      <c r="P89" s="243"/>
      <c r="Q89" s="243"/>
      <c r="R89" s="243"/>
      <c r="S89" s="243"/>
      <c r="T89" s="243"/>
      <c r="U89" s="243"/>
      <c r="V89" s="243"/>
      <c r="W89" s="243"/>
      <c r="X89" s="244"/>
      <c r="Y89" s="232">
        <f>SUM(Y85:Y88)</f>
        <v>456.5</v>
      </c>
    </row>
    <row r="90" spans="2:25" ht="15" thickBot="1" x14ac:dyDescent="0.25">
      <c r="B90" s="245"/>
      <c r="C90" s="246"/>
      <c r="D90" s="246"/>
      <c r="E90" s="246"/>
      <c r="F90" s="246"/>
      <c r="G90" s="246"/>
      <c r="H90" s="246"/>
      <c r="I90" s="246"/>
      <c r="J90" s="246"/>
      <c r="K90" s="246"/>
      <c r="L90" s="246"/>
      <c r="M90" s="246"/>
      <c r="N90" s="246"/>
      <c r="O90" s="246"/>
      <c r="P90" s="246"/>
      <c r="Q90" s="246"/>
      <c r="R90" s="246"/>
      <c r="S90" s="246"/>
      <c r="T90" s="246"/>
      <c r="U90" s="246"/>
      <c r="V90" s="246"/>
      <c r="W90" s="246"/>
      <c r="X90" s="247"/>
      <c r="Y90" s="233"/>
    </row>
    <row r="92" spans="2:25" ht="16.5" customHeight="1" thickBot="1" x14ac:dyDescent="0.25">
      <c r="B92" s="80" t="s">
        <v>124</v>
      </c>
    </row>
    <row r="93" spans="2:25" ht="16.5" customHeight="1" x14ac:dyDescent="0.25">
      <c r="B93" s="92" t="s">
        <v>125</v>
      </c>
      <c r="C93" s="93"/>
    </row>
    <row r="94" spans="2:25" x14ac:dyDescent="0.2">
      <c r="B94" s="55" t="s">
        <v>126</v>
      </c>
      <c r="C94" s="57">
        <v>0</v>
      </c>
    </row>
    <row r="95" spans="2:25" ht="15" customHeight="1" x14ac:dyDescent="0.2">
      <c r="B95" s="55" t="s">
        <v>127</v>
      </c>
      <c r="C95" s="57">
        <v>0</v>
      </c>
    </row>
    <row r="96" spans="2:25" ht="15" customHeight="1" x14ac:dyDescent="0.2">
      <c r="B96" s="55" t="s">
        <v>128</v>
      </c>
      <c r="C96" s="58">
        <f>C95-C94</f>
        <v>0</v>
      </c>
    </row>
    <row r="97" spans="2:3" ht="15" customHeight="1" x14ac:dyDescent="0.2">
      <c r="B97" s="55" t="s">
        <v>129</v>
      </c>
      <c r="C97" s="58">
        <f>IFERROR(C96/C94,0)</f>
        <v>0</v>
      </c>
    </row>
    <row r="98" spans="2:3" ht="15.75" customHeight="1" thickBot="1" x14ac:dyDescent="0.25">
      <c r="B98" s="56" t="s">
        <v>130</v>
      </c>
      <c r="C98" s="59">
        <f>C97+1</f>
        <v>1</v>
      </c>
    </row>
  </sheetData>
  <sheetProtection algorithmName="SHA-512" hashValue="4XRBdOxKTPZD01+JUGMvwY0t+8533+RoNtERszjxi908C2ulBWccmFsLtYuDx32Hz8ug8/9wH3MwsEuPlGvEpA==" saltValue="fBGIHxKxBJycDGG4fo3qaA==" spinCount="100000" sheet="1" objects="1" scenarios="1"/>
  <mergeCells count="114">
    <mergeCell ref="Y89:Y90"/>
    <mergeCell ref="W83:X83"/>
    <mergeCell ref="Y83:Y84"/>
    <mergeCell ref="C84:D84"/>
    <mergeCell ref="C85:D85"/>
    <mergeCell ref="C86:D86"/>
    <mergeCell ref="C87:D87"/>
    <mergeCell ref="C88:D88"/>
    <mergeCell ref="B89:X90"/>
    <mergeCell ref="S83:T83"/>
    <mergeCell ref="U83:V83"/>
    <mergeCell ref="B82:D82"/>
    <mergeCell ref="B83:D83"/>
    <mergeCell ref="E83:F83"/>
    <mergeCell ref="G83:H83"/>
    <mergeCell ref="I83:J83"/>
    <mergeCell ref="K83:L83"/>
    <mergeCell ref="M83:N83"/>
    <mergeCell ref="O83:P83"/>
    <mergeCell ref="Q83:R83"/>
    <mergeCell ref="B2:C2"/>
    <mergeCell ref="B3:C3"/>
    <mergeCell ref="B6:C6"/>
    <mergeCell ref="C9:H9"/>
    <mergeCell ref="C10:H10"/>
    <mergeCell ref="C11:H11"/>
    <mergeCell ref="C12:H12"/>
    <mergeCell ref="B14:E14"/>
    <mergeCell ref="F14:H14"/>
    <mergeCell ref="B18:D18"/>
    <mergeCell ref="B44:E44"/>
    <mergeCell ref="B45:E45"/>
    <mergeCell ref="B26:C26"/>
    <mergeCell ref="B39:E40"/>
    <mergeCell ref="F39:G39"/>
    <mergeCell ref="B29:E30"/>
    <mergeCell ref="F29:G29"/>
    <mergeCell ref="B43:E43"/>
    <mergeCell ref="B42:E42"/>
    <mergeCell ref="B34:E34"/>
    <mergeCell ref="B35:E35"/>
    <mergeCell ref="B33:E33"/>
    <mergeCell ref="B32:E32"/>
    <mergeCell ref="B41:E41"/>
    <mergeCell ref="B51:E51"/>
    <mergeCell ref="J39:K39"/>
    <mergeCell ref="Z45:AA45"/>
    <mergeCell ref="AB45:AC45"/>
    <mergeCell ref="AB46:AC46"/>
    <mergeCell ref="H39:I39"/>
    <mergeCell ref="X39:Y39"/>
    <mergeCell ref="Z39:AA40"/>
    <mergeCell ref="AB39:AC40"/>
    <mergeCell ref="X45:Y45"/>
    <mergeCell ref="T45:U45"/>
    <mergeCell ref="N45:O45"/>
    <mergeCell ref="P45:Q45"/>
    <mergeCell ref="R45:S45"/>
    <mergeCell ref="V45:W45"/>
    <mergeCell ref="T39:U39"/>
    <mergeCell ref="B49:E50"/>
    <mergeCell ref="F49:G49"/>
    <mergeCell ref="H49:I49"/>
    <mergeCell ref="J49:K49"/>
    <mergeCell ref="L49:M49"/>
    <mergeCell ref="V39:W39"/>
    <mergeCell ref="L39:M39"/>
    <mergeCell ref="N39:O39"/>
    <mergeCell ref="B79:C79"/>
    <mergeCell ref="B55:E55"/>
    <mergeCell ref="N55:O55"/>
    <mergeCell ref="P55:Q55"/>
    <mergeCell ref="R55:S55"/>
    <mergeCell ref="B70:C70"/>
    <mergeCell ref="T55:U55"/>
    <mergeCell ref="V55:W55"/>
    <mergeCell ref="B52:E52"/>
    <mergeCell ref="B53:E53"/>
    <mergeCell ref="B54:E54"/>
    <mergeCell ref="Z55:AA55"/>
    <mergeCell ref="AB55:AC55"/>
    <mergeCell ref="AB56:AC56"/>
    <mergeCell ref="V49:W49"/>
    <mergeCell ref="X49:Y49"/>
    <mergeCell ref="X55:Y55"/>
    <mergeCell ref="AB49:AC50"/>
    <mergeCell ref="Z49:AA50"/>
    <mergeCell ref="N49:O49"/>
    <mergeCell ref="P49:Q49"/>
    <mergeCell ref="R49:S49"/>
    <mergeCell ref="T49:U49"/>
    <mergeCell ref="H29:I29"/>
    <mergeCell ref="X29:Y29"/>
    <mergeCell ref="Z29:AA30"/>
    <mergeCell ref="AB29:AC30"/>
    <mergeCell ref="B31:E31"/>
    <mergeCell ref="T29:U29"/>
    <mergeCell ref="V29:W29"/>
    <mergeCell ref="L29:M29"/>
    <mergeCell ref="N29:O29"/>
    <mergeCell ref="P29:Q29"/>
    <mergeCell ref="R29:S29"/>
    <mergeCell ref="J29:K29"/>
    <mergeCell ref="P39:Q39"/>
    <mergeCell ref="R39:S39"/>
    <mergeCell ref="Z35:AA35"/>
    <mergeCell ref="AB35:AC35"/>
    <mergeCell ref="AB36:AC36"/>
    <mergeCell ref="N35:O35"/>
    <mergeCell ref="P35:Q35"/>
    <mergeCell ref="R35:S35"/>
    <mergeCell ref="V35:W35"/>
    <mergeCell ref="X35:Y35"/>
    <mergeCell ref="T35:U35"/>
  </mergeCells>
  <dataValidations count="1">
    <dataValidation type="list" allowBlank="1" showInputMessage="1" showErrorMessage="1" sqref="AC45 AC35" xr:uid="{D7E30977-AEA1-4776-AC23-9C176F91F89E}">
      <formula1>"45000000,55000000,57000000,60000000"</formula1>
    </dataValidation>
  </dataValidations>
  <pageMargins left="0.2" right="0.2" top="0.25" bottom="0.25" header="0.3" footer="0.3"/>
  <pageSetup scale="30" fitToHeight="0" orientation="landscape" r:id="rId1"/>
  <headerFooter>
    <oddFooter>&amp;LRFP No. DCH0000105&amp;CPage 2, Cost Worksheet</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A094-7D58-4214-B92F-9850E12E58C3}">
  <dimension ref="B2:D16"/>
  <sheetViews>
    <sheetView showGridLines="0" tabSelected="1" zoomScale="110" zoomScaleNormal="110" workbookViewId="0">
      <selection activeCell="B4" sqref="B4:C4"/>
    </sheetView>
  </sheetViews>
  <sheetFormatPr defaultColWidth="8.85546875" defaultRowHeight="15" x14ac:dyDescent="0.25"/>
  <cols>
    <col min="1" max="1" width="3.42578125" customWidth="1"/>
    <col min="2" max="2" width="74" customWidth="1"/>
    <col min="4" max="4" width="4.140625" customWidth="1"/>
  </cols>
  <sheetData>
    <row r="2" spans="2:4" ht="61.5" customHeight="1" x14ac:dyDescent="0.25"/>
    <row r="3" spans="2:4" ht="18" x14ac:dyDescent="0.25">
      <c r="B3" s="147" t="s">
        <v>0</v>
      </c>
      <c r="C3" s="147"/>
    </row>
    <row r="4" spans="2:4" ht="18" x14ac:dyDescent="0.25">
      <c r="B4" s="147" t="s">
        <v>1</v>
      </c>
      <c r="C4" s="147"/>
    </row>
    <row r="5" spans="2:4" ht="18" x14ac:dyDescent="0.25">
      <c r="B5" s="94" t="s">
        <v>2</v>
      </c>
      <c r="C5" s="94"/>
    </row>
    <row r="6" spans="2:4" ht="18.75" x14ac:dyDescent="0.3">
      <c r="B6" s="83" t="s">
        <v>135</v>
      </c>
      <c r="C6" s="84"/>
    </row>
    <row r="7" spans="2:4" ht="18" x14ac:dyDescent="0.25">
      <c r="B7" s="147" t="s">
        <v>3</v>
      </c>
      <c r="C7" s="147"/>
    </row>
    <row r="8" spans="2:4" ht="18.75" x14ac:dyDescent="0.3">
      <c r="B8" s="88" t="s">
        <v>4</v>
      </c>
      <c r="C8" s="84"/>
    </row>
    <row r="10" spans="2:4" ht="15" customHeight="1" x14ac:dyDescent="0.25">
      <c r="B10" s="248" t="s">
        <v>131</v>
      </c>
      <c r="C10" s="249"/>
      <c r="D10" s="250"/>
    </row>
    <row r="11" spans="2:4" x14ac:dyDescent="0.25">
      <c r="B11" s="251"/>
      <c r="C11" s="252"/>
      <c r="D11" s="253"/>
    </row>
    <row r="12" spans="2:4" x14ac:dyDescent="0.25">
      <c r="B12" s="254"/>
      <c r="C12" s="255"/>
      <c r="D12" s="256"/>
    </row>
    <row r="13" spans="2:4" ht="86.25" customHeight="1" x14ac:dyDescent="0.25">
      <c r="B13" s="257" t="s">
        <v>132</v>
      </c>
      <c r="C13" s="258"/>
      <c r="D13" s="259"/>
    </row>
    <row r="14" spans="2:4" ht="110.25" customHeight="1" x14ac:dyDescent="0.25">
      <c r="B14" s="260" t="s">
        <v>133</v>
      </c>
      <c r="C14" s="261"/>
      <c r="D14" s="262"/>
    </row>
    <row r="15" spans="2:4" ht="145.5" customHeight="1" x14ac:dyDescent="0.25">
      <c r="B15" s="263" t="s">
        <v>134</v>
      </c>
      <c r="C15" s="264"/>
      <c r="D15" s="265"/>
    </row>
    <row r="16" spans="2:4" ht="15" customHeight="1" x14ac:dyDescent="0.25">
      <c r="B16" s="266"/>
      <c r="C16" s="267"/>
      <c r="D16" s="268"/>
    </row>
  </sheetData>
  <sheetProtection algorithmName="SHA-512" hashValue="vEdEgYRAuflKDD4jproL4qjOZLiT2hIYZ+RQ2DQQK1d5iS1iFmlhBW84ZkAujWyrNDJD3mzVidg8xoi45grzXg==" saltValue="NgkaITJdG3A+uH5/DIQ0Yg==" spinCount="100000" sheet="1" objects="1" scenarios="1"/>
  <mergeCells count="7">
    <mergeCell ref="B10:D12"/>
    <mergeCell ref="B13:D13"/>
    <mergeCell ref="B14:D14"/>
    <mergeCell ref="B15:D16"/>
    <mergeCell ref="B3:C3"/>
    <mergeCell ref="B4:C4"/>
    <mergeCell ref="B7:C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59C3E4E73B6748B975CC43B6552A3A" ma:contentTypeVersion="12" ma:contentTypeDescription="Create a new document." ma:contentTypeScope="" ma:versionID="4c9f24c7441d96c1f0fe239a307d14d5">
  <xsd:schema xmlns:xsd="http://www.w3.org/2001/XMLSchema" xmlns:xs="http://www.w3.org/2001/XMLSchema" xmlns:p="http://schemas.microsoft.com/office/2006/metadata/properties" xmlns:ns2="3672a21c-005e-4e90-9669-90cfa44ab95e" targetNamespace="http://schemas.microsoft.com/office/2006/metadata/properties" ma:root="true" ma:fieldsID="d162b3d541c604a4898d89d8959961f5" ns2:_="">
    <xsd:import namespace="3672a21c-005e-4e90-9669-90cfa44ab9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2a21c-005e-4e90-9669-90cfa44ab9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AB336B-0CF5-4272-B5D9-D16A8C0A4AED}">
  <ds:schemaRefs>
    <ds:schemaRef ds:uri="http://schemas.microsoft.com/sharepoint/v3/contenttype/forms"/>
  </ds:schemaRefs>
</ds:datastoreItem>
</file>

<file path=customXml/itemProps2.xml><?xml version="1.0" encoding="utf-8"?>
<ds:datastoreItem xmlns:ds="http://schemas.openxmlformats.org/officeDocument/2006/customXml" ds:itemID="{9B5808F3-67B9-44C8-B55B-5DE1388EAF59}">
  <ds:schemaRefs>
    <ds:schemaRef ds:uri="http://purl.org/dc/term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bfded2e2-721e-4923-a1bf-1f05afea70f5"/>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D6D3148-3623-4CA4-B823-C0A747D73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Proposal</vt:lpstr>
      <vt:lpstr>Scoring Formula</vt:lpstr>
      <vt:lpstr>Instructions!Print_Area</vt:lpstr>
      <vt:lpstr>'Cost Proposal'!Print_Titles</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worksheet</dc:title>
  <dc:subject/>
  <dc:creator>Sabrina Gibson</dc:creator>
  <cp:keywords/>
  <dc:description/>
  <cp:lastModifiedBy>Moss, Aaron</cp:lastModifiedBy>
  <cp:revision/>
  <cp:lastPrinted>2024-04-25T16:43:07Z</cp:lastPrinted>
  <dcterms:created xsi:type="dcterms:W3CDTF">2014-06-16T11:39:48Z</dcterms:created>
  <dcterms:modified xsi:type="dcterms:W3CDTF">2025-04-28T18:07:32Z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0x010100D059C3E4E73B6748B975CC43B6552A3A</vt:lpwstr>
  </property>
  <property fmtid="{D5CDD505-2E9C-101B-9397-08002B2CF9AE}" pid="3" name="SV_QUERY_LIST_4F35BF76-6C0D-4D9B-82B2-816C12CF3733">
    <vt:lpwstr>empty_477D106A-C0D6-4607-AEBD-E2C9D60EA279</vt:lpwstr>
  </property>
  <property fmtid="{D5CDD505-2E9C-101B-9397-08002B2CF9AE}" pid="4" name="MSIP_Label_7a908667-6606-4ab9-9a82-38569501aa5d_Enabled">
    <vt:lpwstr>true</vt:lpwstr>
  </property>
  <property fmtid="{D5CDD505-2E9C-101B-9397-08002B2CF9AE}" pid="5" name="MSIP_Label_7a908667-6606-4ab9-9a82-38569501aa5d_SetDate">
    <vt:lpwstr>2023-05-17T19:27:15Z</vt:lpwstr>
  </property>
  <property fmtid="{D5CDD505-2E9C-101B-9397-08002B2CF9AE}" pid="6" name="MSIP_Label_7a908667-6606-4ab9-9a82-38569501aa5d_Method">
    <vt:lpwstr>Standard</vt:lpwstr>
  </property>
  <property fmtid="{D5CDD505-2E9C-101B-9397-08002B2CF9AE}" pid="7" name="MSIP_Label_7a908667-6606-4ab9-9a82-38569501aa5d_Name">
    <vt:lpwstr>defa4170-0d19-0005-0004-bc88714345d2</vt:lpwstr>
  </property>
  <property fmtid="{D5CDD505-2E9C-101B-9397-08002B2CF9AE}" pid="8" name="MSIP_Label_7a908667-6606-4ab9-9a82-38569501aa5d_SiteId">
    <vt:lpwstr>5c572e77-1a4e-4518-b82d-617cad976e5f</vt:lpwstr>
  </property>
  <property fmtid="{D5CDD505-2E9C-101B-9397-08002B2CF9AE}" pid="9" name="MSIP_Label_7a908667-6606-4ab9-9a82-38569501aa5d_ActionId">
    <vt:lpwstr>68968d52-0b68-4f12-a9c0-3b75fb831906</vt:lpwstr>
  </property>
  <property fmtid="{D5CDD505-2E9C-101B-9397-08002B2CF9AE}" pid="10" name="MSIP_Label_7a908667-6606-4ab9-9a82-38569501aa5d_ContentBits">
    <vt:lpwstr>0</vt:lpwstr>
  </property>
  <property fmtid="{D5CDD505-2E9C-101B-9397-08002B2CF9AE}" pid="11" name="Stage">
    <vt:lpwstr>11 Production Format Complete</vt:lpwstr>
  </property>
</Properties>
</file>