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AnnaTotzke\Desktop\PAs for Posting\"/>
    </mc:Choice>
  </mc:AlternateContent>
  <xr:revisionPtr revIDLastSave="0" documentId="8_{4073721B-0399-4119-97B8-94769505F05D}" xr6:coauthVersionLast="47" xr6:coauthVersionMax="47" xr10:uidLastSave="{00000000-0000-0000-0000-000000000000}"/>
  <bookViews>
    <workbookView xWindow="-110" yWindow="-110" windowWidth="19420" windowHeight="11500" xr2:uid="{00000000-000D-0000-FFFF-FFFF00000000}"/>
  </bookViews>
  <sheets>
    <sheet name="Products Categories" sheetId="1" r:id="rId1"/>
    <sheet name="Labor Categories" sheetId="5" r:id="rId2"/>
  </sheets>
  <definedNames>
    <definedName name="_xlnm._FilterDatabase" localSheetId="0" hidden="1">'Products Categories'!$A$1:$F$6</definedName>
    <definedName name="_xlnm.Print_Area" localSheetId="0">'Products Categories'!$A$1:$F$17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 l="1"/>
  <c r="F19" i="1"/>
  <c r="F20" i="1"/>
  <c r="F21" i="1"/>
  <c r="F22" i="1"/>
  <c r="F23" i="1"/>
  <c r="F24" i="1"/>
  <c r="F25" i="1"/>
  <c r="F26" i="1"/>
  <c r="F27" i="1"/>
  <c r="F64" i="1"/>
  <c r="F63" i="1"/>
  <c r="F62" i="1"/>
  <c r="F61" i="1"/>
  <c r="F51" i="1"/>
  <c r="F52" i="1"/>
  <c r="F53" i="1"/>
  <c r="F54" i="1"/>
  <c r="F55" i="1"/>
  <c r="F56" i="1"/>
  <c r="F57" i="1"/>
  <c r="F58" i="1"/>
  <c r="F59" i="1"/>
  <c r="F38" i="1" l="1"/>
  <c r="F39" i="1"/>
  <c r="F40" i="1"/>
  <c r="F41" i="1"/>
  <c r="F42" i="1"/>
  <c r="F43" i="1"/>
  <c r="F44" i="1"/>
  <c r="F45" i="1"/>
  <c r="F46" i="1"/>
  <c r="F47" i="1"/>
  <c r="F48" i="1"/>
  <c r="F49" i="1"/>
  <c r="F50" i="1"/>
  <c r="D37" i="1"/>
  <c r="F37" i="1" s="1"/>
  <c r="D36" i="1"/>
  <c r="F36" i="1" s="1"/>
  <c r="D35" i="1"/>
  <c r="F35" i="1" s="1"/>
  <c r="D34" i="1"/>
  <c r="F34" i="1" s="1"/>
  <c r="D33" i="1"/>
  <c r="F33" i="1" s="1"/>
  <c r="D32" i="1"/>
  <c r="F32" i="1" s="1"/>
  <c r="D31" i="1"/>
  <c r="F31" i="1" s="1"/>
  <c r="D30" i="1"/>
  <c r="F30" i="1" s="1"/>
  <c r="D29" i="1"/>
  <c r="F29" i="1" s="1"/>
  <c r="D28" i="1" l="1"/>
  <c r="F28" i="1" s="1"/>
  <c r="F60" i="1"/>
  <c r="F7" i="1" l="1"/>
  <c r="D15" i="1" l="1"/>
  <c r="F15" i="1" s="1"/>
  <c r="D16" i="1"/>
  <c r="F16" i="1" s="1"/>
  <c r="D17" i="1"/>
  <c r="F17" i="1" s="1"/>
  <c r="D14" i="1"/>
  <c r="F14" i="1" s="1"/>
  <c r="F13" i="1"/>
  <c r="D10" i="1"/>
  <c r="D11" i="1"/>
  <c r="D12" i="1"/>
  <c r="D9" i="1"/>
  <c r="D4" i="1"/>
  <c r="D5" i="1"/>
  <c r="D6" i="1"/>
  <c r="D3" i="1"/>
  <c r="F8" i="1" l="1"/>
  <c r="F9" i="1"/>
  <c r="F10" i="1"/>
  <c r="F11" i="1"/>
  <c r="F12" i="1"/>
  <c r="F6" i="1" l="1"/>
  <c r="F5" i="1"/>
  <c r="F4" i="1"/>
  <c r="F3" i="1"/>
  <c r="F2" i="1"/>
</calcChain>
</file>

<file path=xl/sharedStrings.xml><?xml version="1.0" encoding="utf-8"?>
<sst xmlns="http://schemas.openxmlformats.org/spreadsheetml/2006/main" count="253" uniqueCount="184">
  <si>
    <t>MFR PART NO</t>
  </si>
  <si>
    <t>PRODUCT DESCRIPTION</t>
  </si>
  <si>
    <t>MFC PRICE</t>
  </si>
  <si>
    <t>COMMERCIAL LIST PRICE</t>
  </si>
  <si>
    <t>MANUFACTURER NAME</t>
  </si>
  <si>
    <t>ArkCase</t>
  </si>
  <si>
    <t>ArkCase monthly user pricing for less than 99 users</t>
  </si>
  <si>
    <t>ArkCase monthly user pricing for 100 to 499 users</t>
  </si>
  <si>
    <t>ArkCase monthly user pricing for 500 to 999 users</t>
  </si>
  <si>
    <t>ArkCase monthly user pricing for 1000 to 4,999 users</t>
  </si>
  <si>
    <t>ArkCase monthly user pricing for more than 5000 users</t>
  </si>
  <si>
    <t>DISCOUNT (%)</t>
  </si>
  <si>
    <t>Armedia</t>
  </si>
  <si>
    <t>Armedia-ADF</t>
  </si>
  <si>
    <t>Armedia-ADF-100</t>
  </si>
  <si>
    <t>Armedia-ADF-500</t>
  </si>
  <si>
    <t>Armedia-ADF-1000</t>
  </si>
  <si>
    <t>Armedia-ADF-5000</t>
  </si>
  <si>
    <t>Armedia Development Framework monthly user pricing for less than 99 users</t>
  </si>
  <si>
    <t>Armedia Development Framework monthly user pricing for 100 to 499 users</t>
  </si>
  <si>
    <t>Armedia Development Framework monthly user pricing for 500 to 999 users</t>
  </si>
  <si>
    <t>Armedia Development Framework monthly user pricing for 1000 to 4,999 users</t>
  </si>
  <si>
    <t>Armedia Development Framework monthly user pricing for more than 5000 users</t>
  </si>
  <si>
    <t>ArkCase-SaaS</t>
  </si>
  <si>
    <t>ArkCase-SaaS-100</t>
  </si>
  <si>
    <t>ArkCase-SaaS-500</t>
  </si>
  <si>
    <t>ArkCase-SaaS-1000</t>
  </si>
  <si>
    <t>ArkCase-SaaS-5000</t>
  </si>
  <si>
    <t>ABS-SaaS-ArkCase</t>
  </si>
  <si>
    <t>ABS-SaaS-ArkCase-100</t>
  </si>
  <si>
    <t>ABS-SaaS-ArkCase-500</t>
  </si>
  <si>
    <t>ABS-SaaS-ArkCase-1000</t>
  </si>
  <si>
    <t>ABS-SaaS-ArkCase-5000</t>
  </si>
  <si>
    <t>Armedia Business Solution - ArkCase Add-on (i.e. FOIA/Public Records, Correspondence Management, Legal/OGC/OAG, Investigative, Complaint Management, Human Resources, etc.) for less than 99 users</t>
  </si>
  <si>
    <t>Armedia Business Solution - ArkCase Add-on (i.e. FOIA/Public Records, Correspondence Management, Legal/OGC/OAG, Investigative, Complaint Management, Human Resources, etc.) for 5000 or more</t>
  </si>
  <si>
    <t>Armedia Business Solution - ArkCase Add-on (i.e. FOIA/Public Records, Correspondence Management, Legal/OGC/OAG, Investigative, Complaint Management, Human Resources, etc.) for 1000 - 4,999 users</t>
  </si>
  <si>
    <t>Armedia Business Solution - ArkCase Add-on (i.e. FOIA/Public Records, Correspondence Management, Legal/OGC/OAG, Investigative, Complaint Management, Human Resources, etc.) for 500 - 999 users</t>
  </si>
  <si>
    <t>Armedia Business Solution - ArkCase Add-on (i.e. FOIA/Public Records, Correspondence Management, Legal/OGC/OAG, Investigative, Complaint Management, Human Resources, etc.) for 100 - 499 users</t>
  </si>
  <si>
    <t>Additional Value Added Services</t>
  </si>
  <si>
    <t>Onsite Hourly Rate</t>
  </si>
  <si>
    <t>Remote Hourly Rate</t>
  </si>
  <si>
    <t>Item Description</t>
  </si>
  <si>
    <t>NVP Price</t>
  </si>
  <si>
    <t>Catalog Price</t>
  </si>
  <si>
    <t>Maintenance Services</t>
  </si>
  <si>
    <t>Professional Services</t>
  </si>
  <si>
    <t>Deployment Services</t>
  </si>
  <si>
    <t>Integration Services</t>
  </si>
  <si>
    <t>Consulting/Advisory Services</t>
  </si>
  <si>
    <t>Architectural Design Services</t>
  </si>
  <si>
    <t>Statement of Work Services</t>
  </si>
  <si>
    <t>Partner Services</t>
  </si>
  <si>
    <t>Training Deployment Services</t>
  </si>
  <si>
    <t>Program Management Services</t>
  </si>
  <si>
    <t>Analysis Services</t>
  </si>
  <si>
    <t>Testing and Quality Assurance Services</t>
  </si>
  <si>
    <t>Help Desk Services</t>
  </si>
  <si>
    <t>Document Capture Services</t>
  </si>
  <si>
    <t>Migration Services</t>
  </si>
  <si>
    <t>Deliverable Rates</t>
  </si>
  <si>
    <t>Annual Support Package 100 (pre-paid annual bucket of hours)</t>
  </si>
  <si>
    <t>Annual Support Package 500 (pre-paid annual bucket of hours)</t>
  </si>
  <si>
    <t>Annual Support Package 1000 (pre-paid annual bucket of hours)</t>
  </si>
  <si>
    <t>Annual Support Package 5000 (pre-paid annual bucket of hours)</t>
  </si>
  <si>
    <t>Monthly 24x7 Remote Help Desk package (per person)</t>
  </si>
  <si>
    <t>[Insert additional value added services as necessary]</t>
  </si>
  <si>
    <t>Note: Non-Production licenses are 50% of Production licenses</t>
  </si>
  <si>
    <t>ArkCase-ATS-3000</t>
  </si>
  <si>
    <t>ArkCase Transcription Engine (per hour). AI/machine learning integration for audio and video transcription.  Text is extracted and indexed for searching and discovery.</t>
  </si>
  <si>
    <t>ACS-BUS-BASE</t>
  </si>
  <si>
    <t>ACS-BUS-AGS-BASE</t>
  </si>
  <si>
    <t>Alfresco Governance Services Business (Up to 300 Named Users)</t>
  </si>
  <si>
    <t>Alfresco Content Services Business - (Up to 300 Named Users; up to 4 Cores)</t>
  </si>
  <si>
    <t>Alfresco Process Services (powered by Activiti) - Business - (Up to 300 Named Users; up to 4 Cores)</t>
  </si>
  <si>
    <t>APS-BUS-BASE</t>
  </si>
  <si>
    <t>APS-ENT-BASE</t>
  </si>
  <si>
    <t>APS-STR-BASE</t>
  </si>
  <si>
    <t>ACS-STR-BASE</t>
  </si>
  <si>
    <t>ACS-STR-AGS-BASE</t>
  </si>
  <si>
    <t>ACS-ENT-BASE</t>
  </si>
  <si>
    <t>Alfresco Content Services Enterprise - (Up to 1,000 Named Users; up to 8 Cores)</t>
  </si>
  <si>
    <t>ACS-ENT-AGS-BASE</t>
  </si>
  <si>
    <t>TRNG-PASS-2.0</t>
  </si>
  <si>
    <t>Training - Alfresco University Passport 2.0</t>
  </si>
  <si>
    <t>ADP-STR-BASE</t>
  </si>
  <si>
    <t>Alfresco Digital Business Platform - Starter (Up to 100 Named Users, up to 4 Cores)</t>
  </si>
  <si>
    <t>Alfresco Governance Services Enterprise - (Up to 1,000 Named Users; up to 8 Cores)</t>
  </si>
  <si>
    <t>Alfresco Process Services (powered by Activiti) - Enterprise - (Up to 1000 Named Users; up to 8 Cores)</t>
  </si>
  <si>
    <t>Alfresco Process Services (powered by Activiti) - Starter - (Up to 100 Named Users; up to 4 Cores)</t>
  </si>
  <si>
    <t>Alfresco Governance Services Starter (Up to 100 Named Users)</t>
  </si>
  <si>
    <t>Alfresco Content Services Starter - (Up to 100 Named Users; up to 4 Cores)</t>
  </si>
  <si>
    <t>FOIA &amp; eDiscovery SaaS service for Small installations</t>
  </si>
  <si>
    <t>FOIA &amp; eDiscovery SaaS service for medium installations</t>
  </si>
  <si>
    <t>FOIA &amp; eDiscovery SaaS service for Large installations</t>
  </si>
  <si>
    <t>FOIA &amp; eDiscovery SaaS service for X-Large installations</t>
  </si>
  <si>
    <t>Annual User Price for SaaS</t>
  </si>
  <si>
    <t>Annual User Price for SaaS for 1 GB of additonal data storage, when under 1 TB</t>
  </si>
  <si>
    <t>Annual User Price for SaaS for 1 GB of additonal data storage, when under 2 TB</t>
  </si>
  <si>
    <t>Annual User Price for SaaS for 1 GB of additonal data storage, when under 5 TB</t>
  </si>
  <si>
    <t>Annual User Price for SaaS for 1 GB of additonal data storage, when over 5 TB</t>
  </si>
  <si>
    <t>CSP-100</t>
  </si>
  <si>
    <t>CSP-300</t>
  </si>
  <si>
    <t>CSP-1000</t>
  </si>
  <si>
    <t>MVG-100</t>
  </si>
  <si>
    <t>RCM</t>
  </si>
  <si>
    <t>FED-001</t>
  </si>
  <si>
    <t>MVX-001</t>
  </si>
  <si>
    <t>VNS-001</t>
  </si>
  <si>
    <t>MVC-001</t>
  </si>
  <si>
    <t>MVP-100</t>
  </si>
  <si>
    <t>MVA-100</t>
  </si>
  <si>
    <t>MVD-100</t>
  </si>
  <si>
    <t>MVH-100</t>
  </si>
  <si>
    <t>IDPaaS-500k</t>
  </si>
  <si>
    <t>IDPaaS-1M</t>
  </si>
  <si>
    <t>IDPaaS-2M</t>
  </si>
  <si>
    <t>IDPaaS-5M</t>
  </si>
  <si>
    <t>IDPaaS-10M</t>
  </si>
  <si>
    <t>IDPaaS-20M</t>
  </si>
  <si>
    <t>IDPaaS-35M</t>
  </si>
  <si>
    <t>IDPaaS-100M</t>
  </si>
  <si>
    <t>IDPaaS-200M</t>
  </si>
  <si>
    <t>IDPaaS-100k</t>
  </si>
  <si>
    <t>PrinterLogic</t>
  </si>
  <si>
    <t>Print - SaaS - Core - Base -1000 - 3Yr</t>
  </si>
  <si>
    <t>Print - SaaS - Core - xPack (B1000 Req) - 100 - 3Yr</t>
  </si>
  <si>
    <t>Print - SaaS - Release Module - Base - 1000 - 3Yr</t>
  </si>
  <si>
    <t>Print - SaaS - Release Module xPack (B1000 Req) - 100 - 3Yr</t>
  </si>
  <si>
    <t>P-SAS-REL-B-1000-3Y</t>
  </si>
  <si>
    <t>P-SAS-REL-X-100-3Y</t>
  </si>
  <si>
    <t>P-SAS-COR-X-100-3Y</t>
  </si>
  <si>
    <t>P-SAS-COR-B-1000-3Y</t>
  </si>
  <si>
    <t>Subject Matter Expert (SME) Consulting</t>
  </si>
  <si>
    <t>Rocket Software, Inc.</t>
  </si>
  <si>
    <t>Content Services Platform, 100 Named Users, Annual Subscription</t>
  </si>
  <si>
    <t>Content Services Platform, 300 Named Users, Annual Subscription</t>
  </si>
  <si>
    <t>Content Services Platform, 1000 Named Users, Annual Subscription</t>
  </si>
  <si>
    <r>
      <t>Mobius View Redaction, 100 Named Users, Annual Subscription</t>
    </r>
    <r>
      <rPr>
        <vertAlign val="superscript"/>
        <sz val="11"/>
        <color theme="1"/>
        <rFont val="Calibri"/>
        <family val="2"/>
        <scheme val="minor"/>
      </rPr>
      <t xml:space="preserve"> 2</t>
    </r>
  </si>
  <si>
    <r>
      <t>Records Management Services, 100 Named Users, Annual Subscription</t>
    </r>
    <r>
      <rPr>
        <vertAlign val="superscript"/>
        <sz val="11"/>
        <color theme="1"/>
        <rFont val="Calibri"/>
        <family val="2"/>
        <scheme val="minor"/>
      </rPr>
      <t xml:space="preserve"> 2</t>
    </r>
  </si>
  <si>
    <r>
      <t xml:space="preserve">Federation Services, Single Repository, Annual Subscription </t>
    </r>
    <r>
      <rPr>
        <vertAlign val="superscript"/>
        <sz val="11"/>
        <color theme="1"/>
        <rFont val="Calibri"/>
        <family val="2"/>
        <scheme val="minor"/>
      </rPr>
      <t>2</t>
    </r>
  </si>
  <si>
    <r>
      <t xml:space="preserve">Mobius View Microsoft SharePoint Interface, Single Repository, Annual Subscrption </t>
    </r>
    <r>
      <rPr>
        <vertAlign val="superscript"/>
        <sz val="11"/>
        <color theme="1"/>
        <rFont val="Calibri"/>
        <family val="2"/>
        <scheme val="minor"/>
      </rPr>
      <t>2</t>
    </r>
  </si>
  <si>
    <r>
      <t xml:space="preserve">Mobius SAP ArchiveLink Interface, Single Server Instance, Annual Subscription </t>
    </r>
    <r>
      <rPr>
        <vertAlign val="superscript"/>
        <sz val="11"/>
        <color theme="1"/>
        <rFont val="Calibri"/>
        <family val="2"/>
        <scheme val="minor"/>
      </rPr>
      <t>2</t>
    </r>
  </si>
  <si>
    <r>
      <t xml:space="preserve">Mobius View SAP® WebDAV ILM Adapter, Single Repository, Annual Subscprition </t>
    </r>
    <r>
      <rPr>
        <vertAlign val="superscript"/>
        <sz val="11"/>
        <color theme="1"/>
        <rFont val="Calibri"/>
        <family val="2"/>
        <scheme val="minor"/>
      </rPr>
      <t>3</t>
    </r>
  </si>
  <si>
    <r>
      <t>Mobius View for PCL Documents, 100 Named Users, Annual Subscription</t>
    </r>
    <r>
      <rPr>
        <vertAlign val="superscript"/>
        <sz val="11"/>
        <color theme="1"/>
        <rFont val="Calibri"/>
        <family val="2"/>
        <scheme val="minor"/>
      </rPr>
      <t xml:space="preserve"> 2</t>
    </r>
  </si>
  <si>
    <r>
      <t>Mobius View AFP Documents, 100 Named Users, Annual Subscription</t>
    </r>
    <r>
      <rPr>
        <vertAlign val="superscript"/>
        <sz val="11"/>
        <color theme="1"/>
        <rFont val="Calibri"/>
        <family val="2"/>
        <scheme val="minor"/>
      </rPr>
      <t xml:space="preserve"> 2</t>
    </r>
  </si>
  <si>
    <r>
      <t xml:space="preserve">Mobius View for Xerox/DJDE Documents, 100 Named Users, Annual Subscription </t>
    </r>
    <r>
      <rPr>
        <vertAlign val="superscript"/>
        <sz val="11"/>
        <color theme="1"/>
        <rFont val="Calibri"/>
        <family val="2"/>
        <scheme val="minor"/>
      </rPr>
      <t>2</t>
    </r>
  </si>
  <si>
    <r>
      <t>Mobius View for Check Image Archiving from HPTS, 100 Named Users, Annual Subscription</t>
    </r>
    <r>
      <rPr>
        <vertAlign val="superscript"/>
        <sz val="11"/>
        <color theme="1"/>
        <rFont val="Calibri"/>
        <family val="2"/>
        <scheme val="minor"/>
      </rPr>
      <t xml:space="preserve"> 2</t>
    </r>
  </si>
  <si>
    <t>Reveal</t>
  </si>
  <si>
    <t>Reveal-ONE-SAAS-SMALL</t>
  </si>
  <si>
    <t>Reveal-ONE-SAAS-MEDIUM</t>
  </si>
  <si>
    <t>Reveal-ONE-SAAS-LARGE</t>
  </si>
  <si>
    <t>Reveal-ONE-SAAS-X-LARGE</t>
  </si>
  <si>
    <t>Reveal-ONE-SAAS-USER</t>
  </si>
  <si>
    <t>Reveal-ONE-SAAS-DATA-1TB</t>
  </si>
  <si>
    <t>Reveal-ONE-SAAS-DATA-2TB</t>
  </si>
  <si>
    <t>Reveal-ONE-SAAS-DATA-5TB</t>
  </si>
  <si>
    <t>Reveal-ONE-SAAS-DATA-5+TB</t>
  </si>
  <si>
    <t>Tungsten Automation</t>
  </si>
  <si>
    <t>Intelligent Document Processing as a Service (IDPaaS) based on Transact for less than 100k pages/year</t>
  </si>
  <si>
    <t>Intelligent Document Processing as a Service (IDPaaS) based on Transact for less than 500k pages/year</t>
  </si>
  <si>
    <t>Intelligent Document Processing as a Service (IDPaaS) based on Transact for less than 1 million pages/year</t>
  </si>
  <si>
    <t>Intelligent Document Processing as a Service (IDPaaS) based on Transact for less than 10 million pages/year</t>
  </si>
  <si>
    <t>Intelligent Document Processing as a Service (IDPaaS) based on Transact for less than 20 million pages/year</t>
  </si>
  <si>
    <t>Intelligent Document Processing as a Service (IDPaaS) based on Transact for less than 35 million pages/year</t>
  </si>
  <si>
    <t>Intelligent Document Processing as a Service (IDPaaS) based on Transact for less than 100 million pages/year</t>
  </si>
  <si>
    <t>Intelligent Document Processing as a Service (IDPaaS) based on Transact for less than 200 million pages/year</t>
  </si>
  <si>
    <t>Qlarant</t>
  </si>
  <si>
    <t>Qlarant CVH - Analytics T1</t>
  </si>
  <si>
    <t>ClaimsVue Health is a scaleable fraud, waste, and abuse (FWA) suite that matches features and capabilities to your team’s needs at each stage of necessitiy. You choose the level that matches the maturity of your program.  ClaimsVue Analytics allows you to configure, schedule, and run standard claims analysis across durable medical equipment, lab services, transportation, and more. Collaborate within your team, sharing health claims reports and visuals encompassing provider behaviors such as over utilization, billing, and spike rendering. Become a crosswalk powerhouse with tools for claims inspection and peer group analysis. Yearly Pricing for 0-300,000 Members</t>
  </si>
  <si>
    <t>Qlarant CVH - Analytics T2</t>
  </si>
  <si>
    <t>ClaimsVue Health is a scaleable fraud, waste, and abuse (FWA) suite that matches features and capabilities to your team’s needs at each stage of necessitiy. You choose the level that matches the maturity of your program.  ClaimsVue Analytics allows you to configure, schedule, and run standard claims analysis across durable medical equipment, lab services, transportation, and more. Collaborate within your team, sharing health claims reports and visuals encompassing provider behaviors such as over utilization, billing, and spike rendering. Become a crosswalk powerhouse with tools for claims inspection and peer group analysis. Yearly Pricing for 300-001 - 1,000,000 Members</t>
  </si>
  <si>
    <t>Qlarant CVH - Analytics T3</t>
  </si>
  <si>
    <t>ClaimsVue Health is a scaleable fraud, waste, and abuse (FWA) suite that matches features and capabilities to your team’s needs at each stage of necessitiy. You choose the level that matches the maturity of your program.  ClaimsVue Analytics allows you to configure, schedule, and run standard claims analysis across durable medical equipment, lab services, transportation, and more. Collaborate within your team, sharing health claims reports and visuals encompassing provider behaviors such as over utilization, billing, and spike rendering. Become a crosswalk powerhouse with tools for claims inspection and peer group analysis. Yearly Pricing for 1,000,001-5,000,000 Members</t>
  </si>
  <si>
    <t>Qlarant CVH - Analytics T4</t>
  </si>
  <si>
    <t>ClaimsVue Health is a scaleable fraud, waste, and abuse (FWA) suite that matches features and capabilities to your team’s needs at each stage of necessitiy. You choose the level that matches the maturity of your program.  ClaimsVue Analytics allows you to configure, schedule, and run standard claims analysis across durable medical equipment, lab services, transportation, and more. Collaborate within your team, sharing health claims reports and visuals encompassing provider behaviors such as over utilization, billing, and spike rendering. Become a crosswalk powerhouse with tools for claims inspection and peer group analysis Yearly Pricing for. 5,000,001 and Over Members</t>
  </si>
  <si>
    <t>Qlarant CVH - Recovery T1</t>
  </si>
  <si>
    <t>ClaimsVue Health is a scaleable fraud, waste, and abuse (FWA) suite that matches features and capabilities to your team’s needs at each stage of necessitiy. You choose the level that matches the maturity of your program.  ClaimsVue Recovery is for the most advanced units seeking a comprehensive solution for recovery efforts. Configure and tune proven workflows for conducting audits, recovering overpayments, and building cases. Build a provider dossier and package pictures, medical records, and other documents for delivery to legal offices and the law enforcement. Manage your teams and report to stakeholders using case reports designed from decades of FWA investigations. Yearly Pricing for 0-300,000 Members</t>
  </si>
  <si>
    <t>Qlarant CVH - Recovery T2</t>
  </si>
  <si>
    <t>ClaimsVue Health is a scaleable fraud, waste, and abuse (FWA) suite that matches features and capabilities to your team’s needs at each stage of necessitiy. You choose the level that matches the maturity of your program.  ClaimsVue Recovery is for the most advanced units seeking a comprehensive solution for recovery efforts. Configure and tune proven workflows for conducting audits, recovering overpayments, and building cases. Build a provider dossier and package pictures, medical records, and other documents for delivery to legal offices and the law enforcement. Manage your teams and report to stakeholders using case reports designed from decades of FWA investigations. Yearly Pricing for 300-001 - 1,000,000 Members</t>
  </si>
  <si>
    <t>Qlarant CVH - Recovery T3</t>
  </si>
  <si>
    <t>ClaimsVue Health is a scaleable fraud, waste, and abuse (FWA) suite that matches features and capabilities to your team’s needs at each stage of necessitiy. You choose the level that matches the maturity of your program.  ClaimsVue Recovery is for the most advanced units seeking a comprehensive solution for recovery efforts. Configure and tune proven workflows for conducting audits, recovering overpayments, and building cases. Build a provider dossier and package pictures, medical records, and other documents for delivery to legal offices and the law enforcement. Manage your teams and report to stakeholders using case reports designed from decades of FWA investigations. Yearly Pricing for 1,000,001-5,000,000 Members</t>
  </si>
  <si>
    <t>Qlarant CVH - Recovery T4</t>
  </si>
  <si>
    <t>ClaimsVue Health is a scaleable fraud, waste, and abuse (FWA) suite that matches features and capabilities to your team’s needs at each stage of necessitiy. You choose the level that matches the maturity of your program.  ClaimsVue Recovery is for the most advanced units seeking a comprehensive solution for recovery efforts. Configure and tune proven workflows for conducting audits, recovering overpayments, and building cases. Build a provider dossier and package pictures, medical records, and other documents for delivery to legal offices and the law enforcement. Manage your teams and report to stakeholders using case reports designed from decades of FWA investigations. Yearly Pricing for 5,000,001 and Over Members</t>
  </si>
  <si>
    <t>Hyland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</si>
</sst>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quot;$&quot;#,##0.00"/>
  </numFmts>
  <fonts count="13" x14ac:knownFonts="1">
    <font>
      <sz val="10"/>
      <name val="Arial"/>
      <family val="2"/>
    </font>
    <font>
      <sz val="11"/>
      <color theme="1"/>
      <name val="Calibri"/>
      <family val="2"/>
      <scheme val="minor"/>
    </font>
    <font>
      <sz val="11"/>
      <color theme="1"/>
      <name val="Calibri"/>
      <family val="2"/>
      <scheme val="minor"/>
    </font>
    <font>
      <sz val="10"/>
      <name val="Arial"/>
      <family val="2"/>
    </font>
    <font>
      <sz val="11"/>
      <color theme="0"/>
      <name val="Calibri"/>
      <family val="2"/>
      <scheme val="minor"/>
    </font>
    <font>
      <b/>
      <u/>
      <sz val="11"/>
      <color theme="1"/>
      <name val="Calibri"/>
      <family val="2"/>
      <scheme val="minor"/>
    </font>
    <font>
      <u/>
      <sz val="12"/>
      <color theme="0"/>
      <name val="Calibri"/>
      <family val="2"/>
      <scheme val="minor"/>
    </font>
    <font>
      <b/>
      <u/>
      <sz val="11"/>
      <name val="Calibri"/>
      <family val="2"/>
      <scheme val="minor"/>
    </font>
    <font>
      <sz val="14"/>
      <color indexed="8"/>
      <name val="Times New Roman"/>
      <family val="1"/>
    </font>
    <font>
      <sz val="14"/>
      <name val="Times New Roman"/>
      <family val="1"/>
    </font>
    <font>
      <b/>
      <sz val="14"/>
      <name val="Times New Roman"/>
      <family val="1"/>
    </font>
    <font>
      <sz val="12"/>
      <color indexed="8"/>
      <name val="Arial"/>
      <family val="2"/>
    </font>
    <font>
      <vertAlign val="superscrip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9" fontId="3" fillId="0" borderId="0" applyFont="0" applyFill="0" applyBorder="0" applyAlignment="0" applyProtection="0"/>
    <xf numFmtId="0" fontId="2" fillId="0" borderId="0"/>
    <xf numFmtId="9" fontId="2" fillId="0" borderId="0" applyFont="0" applyFill="0" applyBorder="0" applyAlignment="0" applyProtection="0"/>
    <xf numFmtId="44" fontId="3" fillId="0" borderId="0" applyFont="0" applyFill="0" applyBorder="0" applyAlignment="0" applyProtection="0"/>
  </cellStyleXfs>
  <cellXfs count="47">
    <xf numFmtId="0" fontId="0" fillId="0" borderId="0" xfId="0">
      <alignment vertical="center"/>
    </xf>
    <xf numFmtId="0" fontId="8" fillId="2" borderId="1" xfId="0" applyFont="1" applyFill="1" applyBorder="1" applyAlignment="1">
      <alignment horizontal="center" wrapText="1"/>
    </xf>
    <xf numFmtId="164" fontId="8" fillId="2" borderId="1" xfId="0" applyNumberFormat="1" applyFont="1" applyFill="1" applyBorder="1" applyAlignment="1">
      <alignment horizontal="center" wrapText="1"/>
    </xf>
    <xf numFmtId="10" fontId="8" fillId="2" borderId="1" xfId="1" applyNumberFormat="1" applyFont="1" applyFill="1" applyBorder="1" applyAlignment="1">
      <alignment horizontal="center" wrapText="1"/>
    </xf>
    <xf numFmtId="0" fontId="9" fillId="0" borderId="0" xfId="0" applyFont="1">
      <alignment vertical="center"/>
    </xf>
    <xf numFmtId="0" fontId="8" fillId="0" borderId="1" xfId="0" applyFont="1" applyBorder="1" applyAlignment="1">
      <alignment vertical="top" wrapText="1"/>
    </xf>
    <xf numFmtId="164" fontId="8" fillId="0" borderId="1" xfId="0" applyNumberFormat="1" applyFont="1" applyBorder="1" applyAlignment="1">
      <alignment vertical="top" wrapText="1"/>
    </xf>
    <xf numFmtId="10" fontId="8" fillId="0" borderId="1" xfId="1" applyNumberFormat="1" applyFont="1" applyFill="1" applyBorder="1" applyAlignment="1">
      <alignment vertical="top" wrapText="1"/>
    </xf>
    <xf numFmtId="0" fontId="9" fillId="0" borderId="1" xfId="0" applyFont="1" applyBorder="1">
      <alignment vertical="center"/>
    </xf>
    <xf numFmtId="0" fontId="9" fillId="0" borderId="1" xfId="0" applyFont="1" applyBorder="1" applyAlignment="1">
      <alignment vertical="center" wrapText="1"/>
    </xf>
    <xf numFmtId="0" fontId="9" fillId="0" borderId="0" xfId="0" applyFont="1" applyAlignment="1">
      <alignment vertical="center" wrapText="1"/>
    </xf>
    <xf numFmtId="164" fontId="9" fillId="0" borderId="0" xfId="0" applyNumberFormat="1" applyFont="1">
      <alignment vertical="center"/>
    </xf>
    <xf numFmtId="10" fontId="9" fillId="0" borderId="0" xfId="1" applyNumberFormat="1" applyFont="1" applyAlignment="1">
      <alignment vertical="center"/>
    </xf>
    <xf numFmtId="0" fontId="9" fillId="0" borderId="1" xfId="0" applyFont="1" applyBorder="1" applyAlignment="1">
      <alignment wrapText="1"/>
    </xf>
    <xf numFmtId="164" fontId="9" fillId="0" borderId="1" xfId="0" applyNumberFormat="1" applyFont="1" applyBorder="1">
      <alignment vertical="center"/>
    </xf>
    <xf numFmtId="10" fontId="9" fillId="0" borderId="1" xfId="1" applyNumberFormat="1" applyFont="1" applyBorder="1" applyAlignment="1">
      <alignment vertical="center"/>
    </xf>
    <xf numFmtId="0" fontId="2" fillId="0" borderId="0" xfId="2"/>
    <xf numFmtId="0" fontId="5" fillId="0" borderId="0" xfId="2" applyFont="1"/>
    <xf numFmtId="0" fontId="5" fillId="0" borderId="0" xfId="2" applyFont="1" applyAlignment="1">
      <alignment horizontal="center"/>
    </xf>
    <xf numFmtId="0" fontId="2" fillId="3" borderId="0" xfId="2" applyFill="1"/>
    <xf numFmtId="0" fontId="4" fillId="3" borderId="0" xfId="2" applyFont="1" applyFill="1"/>
    <xf numFmtId="0" fontId="6" fillId="3" borderId="0" xfId="2" applyFont="1" applyFill="1"/>
    <xf numFmtId="0" fontId="2" fillId="0" borderId="2" xfId="2" applyBorder="1"/>
    <xf numFmtId="0" fontId="2" fillId="0" borderId="4" xfId="2" applyBorder="1"/>
    <xf numFmtId="7" fontId="2" fillId="4" borderId="1" xfId="2" applyNumberFormat="1" applyFill="1" applyBorder="1"/>
    <xf numFmtId="43" fontId="2" fillId="0" borderId="0" xfId="2" applyNumberFormat="1"/>
    <xf numFmtId="0" fontId="2" fillId="0" borderId="5" xfId="2" applyBorder="1"/>
    <xf numFmtId="0" fontId="2" fillId="0" borderId="1" xfId="2" applyBorder="1"/>
    <xf numFmtId="0" fontId="2" fillId="0" borderId="3" xfId="2" applyBorder="1"/>
    <xf numFmtId="0" fontId="2" fillId="4" borderId="2" xfId="2" applyFill="1" applyBorder="1"/>
    <xf numFmtId="0" fontId="2" fillId="4" borderId="3" xfId="2" applyFill="1" applyBorder="1"/>
    <xf numFmtId="9" fontId="2" fillId="0" borderId="0" xfId="3" applyFont="1"/>
    <xf numFmtId="9" fontId="2" fillId="0" borderId="0" xfId="3" applyFont="1" applyFill="1" applyBorder="1"/>
    <xf numFmtId="43" fontId="2" fillId="4" borderId="1" xfId="2" applyNumberFormat="1" applyFill="1" applyBorder="1"/>
    <xf numFmtId="0" fontId="10" fillId="0" borderId="0" xfId="0" applyFont="1">
      <alignment vertical="center"/>
    </xf>
    <xf numFmtId="0" fontId="10" fillId="0" borderId="1" xfId="0" applyFont="1" applyBorder="1">
      <alignment vertical="center"/>
    </xf>
    <xf numFmtId="0" fontId="10" fillId="0" borderId="1" xfId="0" applyFont="1" applyBorder="1" applyAlignment="1">
      <alignment vertical="center" wrapText="1"/>
    </xf>
    <xf numFmtId="164" fontId="10" fillId="0" borderId="1" xfId="0" applyNumberFormat="1" applyFont="1" applyBorder="1">
      <alignment vertical="center"/>
    </xf>
    <xf numFmtId="10" fontId="10" fillId="0" borderId="1" xfId="1" applyNumberFormat="1" applyFont="1" applyBorder="1" applyAlignment="1">
      <alignment vertical="center"/>
    </xf>
    <xf numFmtId="0" fontId="11" fillId="0" borderId="1" xfId="0" applyFont="1" applyBorder="1" applyAlignment="1">
      <alignment vertical="top" wrapText="1"/>
    </xf>
    <xf numFmtId="0" fontId="1" fillId="4" borderId="2" xfId="2" applyFont="1" applyFill="1" applyBorder="1"/>
    <xf numFmtId="0" fontId="9" fillId="0" borderId="1" xfId="0" applyFont="1" applyBorder="1" applyAlignment="1"/>
    <xf numFmtId="44" fontId="9" fillId="0" borderId="1" xfId="4" applyFont="1" applyBorder="1"/>
    <xf numFmtId="9" fontId="9" fillId="0" borderId="1" xfId="0" applyNumberFormat="1" applyFont="1" applyBorder="1" applyAlignment="1"/>
    <xf numFmtId="0" fontId="7" fillId="0" borderId="0" xfId="2" applyFont="1" applyAlignment="1">
      <alignment horizontal="center"/>
    </xf>
    <xf numFmtId="0" fontId="2" fillId="4" borderId="2" xfId="2" applyFill="1" applyBorder="1" applyAlignment="1">
      <alignment horizontal="left" wrapText="1"/>
    </xf>
    <xf numFmtId="0" fontId="2" fillId="4" borderId="4" xfId="2" applyFill="1" applyBorder="1" applyAlignment="1">
      <alignment horizontal="left" wrapText="1"/>
    </xf>
  </cellXfs>
  <cellStyles count="5">
    <cellStyle name="Currency" xfId="4" builtinId="4"/>
    <cellStyle name="Normal" xfId="0" builtinId="0"/>
    <cellStyle name="Normal 2" xfId="2" xr:uid="{00000000-0005-0000-0000-00002F000000}"/>
    <cellStyle name="Percent" xfId="1" builtinId="5"/>
    <cellStyle name="Percent 2" xfId="3" xr:uid="{00000000-0005-0000-0000-00003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BFBFB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8"/>
  <sheetViews>
    <sheetView tabSelected="1" zoomScale="90" zoomScaleNormal="90" workbookViewId="0">
      <pane xSplit="1" ySplit="1" topLeftCell="B20" activePane="bottomRight" state="frozen"/>
      <selection pane="topRight" activeCell="C1" sqref="C1"/>
      <selection pane="bottomLeft" activeCell="A4" sqref="A4"/>
      <selection pane="bottomRight" activeCell="C27" sqref="C27"/>
    </sheetView>
  </sheetViews>
  <sheetFormatPr defaultColWidth="9.1796875" defaultRowHeight="15" customHeight="1" x14ac:dyDescent="0.25"/>
  <cols>
    <col min="1" max="1" width="22.453125" style="4" customWidth="1"/>
    <col min="2" max="2" width="33.54296875" style="10" customWidth="1"/>
    <col min="3" max="3" width="111.26953125" style="10" customWidth="1"/>
    <col min="4" max="4" width="21" style="11" customWidth="1"/>
    <col min="5" max="5" width="14.453125" style="12" customWidth="1"/>
    <col min="6" max="6" width="20.26953125" style="11" bestFit="1" customWidth="1"/>
    <col min="7" max="7" width="9.1796875" style="4" customWidth="1"/>
    <col min="8" max="8" width="12.81640625" style="4" customWidth="1"/>
    <col min="9" max="10" width="9.1796875" style="4" customWidth="1"/>
    <col min="11" max="16384" width="9.1796875" style="4"/>
  </cols>
  <sheetData>
    <row r="1" spans="1:8" ht="36" x14ac:dyDescent="0.4">
      <c r="A1" s="1" t="s">
        <v>4</v>
      </c>
      <c r="B1" s="1" t="s">
        <v>0</v>
      </c>
      <c r="C1" s="1" t="s">
        <v>1</v>
      </c>
      <c r="D1" s="2" t="s">
        <v>3</v>
      </c>
      <c r="E1" s="3" t="s">
        <v>11</v>
      </c>
      <c r="F1" s="2" t="s">
        <v>2</v>
      </c>
    </row>
    <row r="2" spans="1:8" ht="18" x14ac:dyDescent="0.25">
      <c r="A2" s="5" t="s">
        <v>5</v>
      </c>
      <c r="B2" s="5" t="s">
        <v>23</v>
      </c>
      <c r="C2" s="5" t="s">
        <v>6</v>
      </c>
      <c r="D2" s="6">
        <v>70</v>
      </c>
      <c r="E2" s="7">
        <v>0.05</v>
      </c>
      <c r="F2" s="6">
        <f t="shared" ref="F2:F7" si="0">D2*(1-E2)</f>
        <v>66.5</v>
      </c>
    </row>
    <row r="3" spans="1:8" ht="40.15" customHeight="1" x14ac:dyDescent="0.25">
      <c r="A3" s="5" t="s">
        <v>5</v>
      </c>
      <c r="B3" s="5" t="s">
        <v>24</v>
      </c>
      <c r="C3" s="5" t="s">
        <v>7</v>
      </c>
      <c r="D3" s="6">
        <f>$D$2</f>
        <v>70</v>
      </c>
      <c r="E3" s="7">
        <v>0.1</v>
      </c>
      <c r="F3" s="6">
        <f t="shared" si="0"/>
        <v>63</v>
      </c>
    </row>
    <row r="4" spans="1:8" ht="40.15" customHeight="1" x14ac:dyDescent="0.25">
      <c r="A4" s="5" t="s">
        <v>5</v>
      </c>
      <c r="B4" s="5" t="s">
        <v>25</v>
      </c>
      <c r="C4" s="5" t="s">
        <v>8</v>
      </c>
      <c r="D4" s="6">
        <f t="shared" ref="D4:D6" si="1">$D$2</f>
        <v>70</v>
      </c>
      <c r="E4" s="7">
        <v>0.25</v>
      </c>
      <c r="F4" s="6">
        <f t="shared" si="0"/>
        <v>52.5</v>
      </c>
    </row>
    <row r="5" spans="1:8" ht="40.15" customHeight="1" x14ac:dyDescent="0.25">
      <c r="A5" s="5" t="s">
        <v>5</v>
      </c>
      <c r="B5" s="5" t="s">
        <v>26</v>
      </c>
      <c r="C5" s="5" t="s">
        <v>9</v>
      </c>
      <c r="D5" s="6">
        <f t="shared" si="1"/>
        <v>70</v>
      </c>
      <c r="E5" s="7">
        <v>0.35</v>
      </c>
      <c r="F5" s="6">
        <f t="shared" si="0"/>
        <v>45.5</v>
      </c>
    </row>
    <row r="6" spans="1:8" ht="27" customHeight="1" x14ac:dyDescent="0.25">
      <c r="A6" s="5" t="s">
        <v>5</v>
      </c>
      <c r="B6" s="5" t="s">
        <v>27</v>
      </c>
      <c r="C6" s="5" t="s">
        <v>10</v>
      </c>
      <c r="D6" s="6">
        <f t="shared" si="1"/>
        <v>70</v>
      </c>
      <c r="E6" s="7">
        <v>0.45</v>
      </c>
      <c r="F6" s="6">
        <f t="shared" si="0"/>
        <v>38.5</v>
      </c>
    </row>
    <row r="7" spans="1:8" ht="36" x14ac:dyDescent="0.25">
      <c r="A7" s="8" t="s">
        <v>5</v>
      </c>
      <c r="B7" s="9" t="s">
        <v>67</v>
      </c>
      <c r="C7" s="5" t="s">
        <v>68</v>
      </c>
      <c r="D7" s="6">
        <v>2.016</v>
      </c>
      <c r="E7" s="7">
        <v>0</v>
      </c>
      <c r="F7" s="6">
        <f t="shared" si="0"/>
        <v>2.016</v>
      </c>
    </row>
    <row r="8" spans="1:8" ht="36" x14ac:dyDescent="0.25">
      <c r="A8" s="8" t="s">
        <v>12</v>
      </c>
      <c r="B8" s="9" t="s">
        <v>28</v>
      </c>
      <c r="C8" s="9" t="s">
        <v>33</v>
      </c>
      <c r="D8" s="6">
        <v>20</v>
      </c>
      <c r="E8" s="7">
        <v>0.05</v>
      </c>
      <c r="F8" s="6">
        <f t="shared" ref="F8:F12" si="2">D8*(1-E8)</f>
        <v>19</v>
      </c>
    </row>
    <row r="9" spans="1:8" ht="36" x14ac:dyDescent="0.25">
      <c r="A9" s="8" t="s">
        <v>12</v>
      </c>
      <c r="B9" s="9" t="s">
        <v>29</v>
      </c>
      <c r="C9" s="9" t="s">
        <v>37</v>
      </c>
      <c r="D9" s="6">
        <f>$D$8</f>
        <v>20</v>
      </c>
      <c r="E9" s="7">
        <v>0.1</v>
      </c>
      <c r="F9" s="6">
        <f t="shared" si="2"/>
        <v>18</v>
      </c>
    </row>
    <row r="10" spans="1:8" ht="36" x14ac:dyDescent="0.25">
      <c r="A10" s="8" t="s">
        <v>12</v>
      </c>
      <c r="B10" s="5" t="s">
        <v>30</v>
      </c>
      <c r="C10" s="5" t="s">
        <v>36</v>
      </c>
      <c r="D10" s="6">
        <f t="shared" ref="D10:D12" si="3">$D$8</f>
        <v>20</v>
      </c>
      <c r="E10" s="7">
        <v>0.25</v>
      </c>
      <c r="F10" s="6">
        <f t="shared" si="2"/>
        <v>15</v>
      </c>
    </row>
    <row r="11" spans="1:8" ht="36" x14ac:dyDescent="0.25">
      <c r="A11" s="8" t="s">
        <v>12</v>
      </c>
      <c r="B11" s="5" t="s">
        <v>31</v>
      </c>
      <c r="C11" s="5" t="s">
        <v>35</v>
      </c>
      <c r="D11" s="6">
        <f t="shared" si="3"/>
        <v>20</v>
      </c>
      <c r="E11" s="7">
        <v>0.35</v>
      </c>
      <c r="F11" s="6">
        <f t="shared" si="2"/>
        <v>13</v>
      </c>
    </row>
    <row r="12" spans="1:8" ht="36" x14ac:dyDescent="0.25">
      <c r="A12" s="8" t="s">
        <v>12</v>
      </c>
      <c r="B12" s="5" t="s">
        <v>32</v>
      </c>
      <c r="C12" s="5" t="s">
        <v>34</v>
      </c>
      <c r="D12" s="6">
        <f t="shared" si="3"/>
        <v>20</v>
      </c>
      <c r="E12" s="7">
        <v>0.45</v>
      </c>
      <c r="F12" s="6">
        <f t="shared" si="2"/>
        <v>11</v>
      </c>
    </row>
    <row r="13" spans="1:8" ht="18" x14ac:dyDescent="0.25">
      <c r="A13" s="8" t="s">
        <v>12</v>
      </c>
      <c r="B13" s="5" t="s">
        <v>13</v>
      </c>
      <c r="C13" s="5" t="s">
        <v>18</v>
      </c>
      <c r="D13" s="6">
        <v>55</v>
      </c>
      <c r="E13" s="7">
        <v>0.05</v>
      </c>
      <c r="F13" s="6">
        <f>D13*(1-E13)</f>
        <v>52.25</v>
      </c>
    </row>
    <row r="14" spans="1:8" ht="18" x14ac:dyDescent="0.25">
      <c r="A14" s="8" t="s">
        <v>12</v>
      </c>
      <c r="B14" s="5" t="s">
        <v>14</v>
      </c>
      <c r="C14" s="5" t="s">
        <v>19</v>
      </c>
      <c r="D14" s="6">
        <f>$D$13</f>
        <v>55</v>
      </c>
      <c r="E14" s="7">
        <v>0.1</v>
      </c>
      <c r="F14" s="6">
        <f>D14*(1-E14)</f>
        <v>49.5</v>
      </c>
      <c r="H14" s="11"/>
    </row>
    <row r="15" spans="1:8" ht="18" x14ac:dyDescent="0.4">
      <c r="A15" s="8" t="s">
        <v>12</v>
      </c>
      <c r="B15" s="13" t="s">
        <v>15</v>
      </c>
      <c r="C15" s="5" t="s">
        <v>20</v>
      </c>
      <c r="D15" s="6">
        <f t="shared" ref="D15:D17" si="4">$D$13</f>
        <v>55</v>
      </c>
      <c r="E15" s="7">
        <v>0.25</v>
      </c>
      <c r="F15" s="6">
        <f>D15*(1-E15)</f>
        <v>41.25</v>
      </c>
      <c r="H15" s="11"/>
    </row>
    <row r="16" spans="1:8" ht="18" x14ac:dyDescent="0.25">
      <c r="A16" s="8" t="s">
        <v>12</v>
      </c>
      <c r="B16" s="9" t="s">
        <v>16</v>
      </c>
      <c r="C16" s="5" t="s">
        <v>21</v>
      </c>
      <c r="D16" s="6">
        <f t="shared" si="4"/>
        <v>55</v>
      </c>
      <c r="E16" s="7">
        <v>0.35</v>
      </c>
      <c r="F16" s="6">
        <f>D16*(1-E16)</f>
        <v>35.75</v>
      </c>
      <c r="H16" s="11"/>
    </row>
    <row r="17" spans="1:8" ht="18" x14ac:dyDescent="0.25">
      <c r="A17" s="8" t="s">
        <v>12</v>
      </c>
      <c r="B17" s="9" t="s">
        <v>17</v>
      </c>
      <c r="C17" s="5" t="s">
        <v>22</v>
      </c>
      <c r="D17" s="6">
        <f t="shared" si="4"/>
        <v>55</v>
      </c>
      <c r="E17" s="7">
        <v>0.45</v>
      </c>
      <c r="F17" s="6">
        <f>D17*(1-E17)</f>
        <v>30.250000000000004</v>
      </c>
      <c r="H17" s="11"/>
    </row>
    <row r="18" spans="1:8" ht="18" x14ac:dyDescent="0.25">
      <c r="A18" s="8" t="s">
        <v>183</v>
      </c>
      <c r="B18" s="9" t="s">
        <v>77</v>
      </c>
      <c r="C18" s="5" t="s">
        <v>90</v>
      </c>
      <c r="D18" s="6">
        <v>36000</v>
      </c>
      <c r="E18" s="7">
        <v>2.2499999999999999E-2</v>
      </c>
      <c r="F18" s="6">
        <f t="shared" ref="F18:F64" si="5">D18*(1-E18)</f>
        <v>35190</v>
      </c>
    </row>
    <row r="19" spans="1:8" ht="18" x14ac:dyDescent="0.25">
      <c r="A19" s="8" t="s">
        <v>183</v>
      </c>
      <c r="B19" s="9" t="s">
        <v>78</v>
      </c>
      <c r="C19" s="5" t="s">
        <v>89</v>
      </c>
      <c r="D19" s="6">
        <v>16400</v>
      </c>
      <c r="E19" s="7">
        <v>2.2499999999999999E-2</v>
      </c>
      <c r="F19" s="6">
        <f t="shared" si="5"/>
        <v>16031</v>
      </c>
    </row>
    <row r="20" spans="1:8" ht="18" x14ac:dyDescent="0.25">
      <c r="A20" s="8" t="s">
        <v>183</v>
      </c>
      <c r="B20" s="9" t="s">
        <v>76</v>
      </c>
      <c r="C20" s="5" t="s">
        <v>88</v>
      </c>
      <c r="D20" s="6">
        <v>36000</v>
      </c>
      <c r="E20" s="7">
        <v>2.2499999999999999E-2</v>
      </c>
      <c r="F20" s="6">
        <f t="shared" si="5"/>
        <v>35190</v>
      </c>
    </row>
    <row r="21" spans="1:8" ht="18" x14ac:dyDescent="0.25">
      <c r="A21" s="8" t="s">
        <v>183</v>
      </c>
      <c r="B21" s="9" t="s">
        <v>84</v>
      </c>
      <c r="C21" s="5" t="s">
        <v>85</v>
      </c>
      <c r="D21" s="6">
        <v>67500</v>
      </c>
      <c r="E21" s="7">
        <v>2.2499999999999999E-2</v>
      </c>
      <c r="F21" s="6">
        <f t="shared" si="5"/>
        <v>65981.25</v>
      </c>
    </row>
    <row r="22" spans="1:8" ht="18" x14ac:dyDescent="0.25">
      <c r="A22" s="8" t="s">
        <v>183</v>
      </c>
      <c r="B22" s="9" t="s">
        <v>69</v>
      </c>
      <c r="C22" s="5" t="s">
        <v>72</v>
      </c>
      <c r="D22" s="6">
        <v>72000</v>
      </c>
      <c r="E22" s="7">
        <v>2.2499999999999999E-2</v>
      </c>
      <c r="F22" s="6">
        <f t="shared" si="5"/>
        <v>70380</v>
      </c>
    </row>
    <row r="23" spans="1:8" ht="18" x14ac:dyDescent="0.25">
      <c r="A23" s="8" t="s">
        <v>183</v>
      </c>
      <c r="B23" s="9" t="s">
        <v>70</v>
      </c>
      <c r="C23" s="5" t="s">
        <v>71</v>
      </c>
      <c r="D23" s="6">
        <v>32800</v>
      </c>
      <c r="E23" s="7">
        <v>2.2499999999999999E-2</v>
      </c>
      <c r="F23" s="6">
        <f t="shared" si="5"/>
        <v>32062</v>
      </c>
    </row>
    <row r="24" spans="1:8" ht="18" x14ac:dyDescent="0.25">
      <c r="A24" s="8" t="s">
        <v>183</v>
      </c>
      <c r="B24" s="9" t="s">
        <v>74</v>
      </c>
      <c r="C24" s="5" t="s">
        <v>73</v>
      </c>
      <c r="D24" s="6">
        <v>72000</v>
      </c>
      <c r="E24" s="7">
        <v>2.2499999999999999E-2</v>
      </c>
      <c r="F24" s="6">
        <f t="shared" si="5"/>
        <v>70380</v>
      </c>
    </row>
    <row r="25" spans="1:8" ht="18" x14ac:dyDescent="0.25">
      <c r="A25" s="8" t="s">
        <v>183</v>
      </c>
      <c r="B25" s="9" t="s">
        <v>79</v>
      </c>
      <c r="C25" s="5" t="s">
        <v>80</v>
      </c>
      <c r="D25" s="6">
        <v>178000</v>
      </c>
      <c r="E25" s="7">
        <v>2.2499999999999999E-2</v>
      </c>
      <c r="F25" s="6">
        <f t="shared" si="5"/>
        <v>173995</v>
      </c>
    </row>
    <row r="26" spans="1:8" ht="18" x14ac:dyDescent="0.25">
      <c r="A26" s="8" t="s">
        <v>183</v>
      </c>
      <c r="B26" s="9" t="s">
        <v>81</v>
      </c>
      <c r="C26" s="5" t="s">
        <v>86</v>
      </c>
      <c r="D26" s="6">
        <v>60000</v>
      </c>
      <c r="E26" s="7">
        <v>2.2499999999999999E-2</v>
      </c>
      <c r="F26" s="6">
        <f t="shared" si="5"/>
        <v>58650</v>
      </c>
    </row>
    <row r="27" spans="1:8" ht="18" x14ac:dyDescent="0.25">
      <c r="A27" s="8" t="s">
        <v>183</v>
      </c>
      <c r="B27" s="9" t="s">
        <v>75</v>
      </c>
      <c r="C27" s="5" t="s">
        <v>87</v>
      </c>
      <c r="D27" s="6">
        <v>178000</v>
      </c>
      <c r="E27" s="7">
        <v>2.2499999999999999E-2</v>
      </c>
      <c r="F27" s="6">
        <f t="shared" si="5"/>
        <v>173995</v>
      </c>
    </row>
    <row r="28" spans="1:8" ht="18" x14ac:dyDescent="0.25">
      <c r="A28" s="8" t="s">
        <v>183</v>
      </c>
      <c r="B28" s="9" t="s">
        <v>82</v>
      </c>
      <c r="C28" s="5" t="s">
        <v>83</v>
      </c>
      <c r="D28" s="6">
        <f>6900/2</f>
        <v>3450</v>
      </c>
      <c r="E28" s="7">
        <v>2.2499999999999999E-2</v>
      </c>
      <c r="F28" s="6">
        <f t="shared" si="5"/>
        <v>3372.375</v>
      </c>
    </row>
    <row r="29" spans="1:8" ht="18" x14ac:dyDescent="0.25">
      <c r="A29" s="39" t="s">
        <v>147</v>
      </c>
      <c r="B29" s="9" t="s">
        <v>148</v>
      </c>
      <c r="C29" s="5" t="s">
        <v>91</v>
      </c>
      <c r="D29" s="6">
        <f>1500*12</f>
        <v>18000</v>
      </c>
      <c r="E29" s="7">
        <v>0.1</v>
      </c>
      <c r="F29" s="6">
        <f t="shared" si="5"/>
        <v>16200</v>
      </c>
    </row>
    <row r="30" spans="1:8" ht="18" x14ac:dyDescent="0.25">
      <c r="A30" s="39" t="s">
        <v>147</v>
      </c>
      <c r="B30" s="9" t="s">
        <v>149</v>
      </c>
      <c r="C30" s="5" t="s">
        <v>92</v>
      </c>
      <c r="D30" s="6">
        <f>3000*12</f>
        <v>36000</v>
      </c>
      <c r="E30" s="7">
        <v>0.1</v>
      </c>
      <c r="F30" s="6">
        <f t="shared" si="5"/>
        <v>32400</v>
      </c>
    </row>
    <row r="31" spans="1:8" ht="18" x14ac:dyDescent="0.25">
      <c r="A31" s="39" t="s">
        <v>147</v>
      </c>
      <c r="B31" s="9" t="s">
        <v>150</v>
      </c>
      <c r="C31" s="5" t="s">
        <v>93</v>
      </c>
      <c r="D31" s="6">
        <f>6000*12</f>
        <v>72000</v>
      </c>
      <c r="E31" s="7">
        <v>0.1</v>
      </c>
      <c r="F31" s="6">
        <f t="shared" si="5"/>
        <v>64800</v>
      </c>
    </row>
    <row r="32" spans="1:8" ht="18" x14ac:dyDescent="0.25">
      <c r="A32" s="39" t="s">
        <v>147</v>
      </c>
      <c r="B32" s="9" t="s">
        <v>151</v>
      </c>
      <c r="C32" s="5" t="s">
        <v>94</v>
      </c>
      <c r="D32" s="6">
        <f>12000*12</f>
        <v>144000</v>
      </c>
      <c r="E32" s="7">
        <v>0.1</v>
      </c>
      <c r="F32" s="6">
        <f t="shared" si="5"/>
        <v>129600</v>
      </c>
    </row>
    <row r="33" spans="1:6" ht="18" x14ac:dyDescent="0.25">
      <c r="A33" s="39" t="s">
        <v>147</v>
      </c>
      <c r="B33" s="9" t="s">
        <v>152</v>
      </c>
      <c r="C33" s="5" t="s">
        <v>95</v>
      </c>
      <c r="D33" s="6">
        <f>60*12</f>
        <v>720</v>
      </c>
      <c r="E33" s="7">
        <v>0.1</v>
      </c>
      <c r="F33" s="6">
        <f t="shared" si="5"/>
        <v>648</v>
      </c>
    </row>
    <row r="34" spans="1:6" ht="36" x14ac:dyDescent="0.25">
      <c r="A34" s="39" t="s">
        <v>147</v>
      </c>
      <c r="B34" s="9" t="s">
        <v>153</v>
      </c>
      <c r="C34" s="5" t="s">
        <v>96</v>
      </c>
      <c r="D34" s="6">
        <f>12*25</f>
        <v>300</v>
      </c>
      <c r="E34" s="7">
        <v>0.1</v>
      </c>
      <c r="F34" s="6">
        <f t="shared" si="5"/>
        <v>270</v>
      </c>
    </row>
    <row r="35" spans="1:6" ht="36" x14ac:dyDescent="0.25">
      <c r="A35" s="39" t="s">
        <v>147</v>
      </c>
      <c r="B35" s="9" t="s">
        <v>154</v>
      </c>
      <c r="C35" s="5" t="s">
        <v>97</v>
      </c>
      <c r="D35" s="6">
        <f>12*15</f>
        <v>180</v>
      </c>
      <c r="E35" s="7">
        <v>0.1</v>
      </c>
      <c r="F35" s="6">
        <f t="shared" si="5"/>
        <v>162</v>
      </c>
    </row>
    <row r="36" spans="1:6" ht="36" x14ac:dyDescent="0.25">
      <c r="A36" s="39" t="s">
        <v>147</v>
      </c>
      <c r="B36" s="9" t="s">
        <v>155</v>
      </c>
      <c r="C36" s="5" t="s">
        <v>98</v>
      </c>
      <c r="D36" s="6">
        <f>12*10</f>
        <v>120</v>
      </c>
      <c r="E36" s="7">
        <v>0.1</v>
      </c>
      <c r="F36" s="6">
        <f t="shared" si="5"/>
        <v>108</v>
      </c>
    </row>
    <row r="37" spans="1:6" ht="36" x14ac:dyDescent="0.25">
      <c r="A37" s="39" t="s">
        <v>147</v>
      </c>
      <c r="B37" s="9" t="s">
        <v>156</v>
      </c>
      <c r="C37" s="5" t="s">
        <v>99</v>
      </c>
      <c r="D37" s="6">
        <f>12*8</f>
        <v>96</v>
      </c>
      <c r="E37" s="7">
        <v>0.1</v>
      </c>
      <c r="F37" s="6">
        <f t="shared" si="5"/>
        <v>86.4</v>
      </c>
    </row>
    <row r="38" spans="1:6" ht="36" x14ac:dyDescent="0.25">
      <c r="A38" s="9" t="s">
        <v>133</v>
      </c>
      <c r="B38" s="9" t="s">
        <v>100</v>
      </c>
      <c r="C38" s="5" t="s">
        <v>134</v>
      </c>
      <c r="D38" s="6">
        <v>27500</v>
      </c>
      <c r="E38" s="7">
        <v>0.03</v>
      </c>
      <c r="F38" s="6">
        <f t="shared" si="5"/>
        <v>26675</v>
      </c>
    </row>
    <row r="39" spans="1:6" ht="36" x14ac:dyDescent="0.25">
      <c r="A39" s="9" t="s">
        <v>133</v>
      </c>
      <c r="B39" s="9" t="s">
        <v>101</v>
      </c>
      <c r="C39" s="5" t="s">
        <v>135</v>
      </c>
      <c r="D39" s="6">
        <v>50000</v>
      </c>
      <c r="E39" s="7">
        <v>0.03</v>
      </c>
      <c r="F39" s="6">
        <f t="shared" si="5"/>
        <v>48500</v>
      </c>
    </row>
    <row r="40" spans="1:6" ht="36" x14ac:dyDescent="0.25">
      <c r="A40" s="9" t="s">
        <v>133</v>
      </c>
      <c r="B40" s="9" t="s">
        <v>102</v>
      </c>
      <c r="C40" s="5" t="s">
        <v>136</v>
      </c>
      <c r="D40" s="6">
        <v>115000</v>
      </c>
      <c r="E40" s="7">
        <v>0.03</v>
      </c>
      <c r="F40" s="6">
        <f t="shared" si="5"/>
        <v>111550</v>
      </c>
    </row>
    <row r="41" spans="1:6" ht="36" x14ac:dyDescent="0.25">
      <c r="A41" s="9" t="s">
        <v>133</v>
      </c>
      <c r="B41" s="9" t="s">
        <v>103</v>
      </c>
      <c r="C41" s="5" t="s">
        <v>137</v>
      </c>
      <c r="D41" s="6">
        <v>3000</v>
      </c>
      <c r="E41" s="7">
        <v>0.03</v>
      </c>
      <c r="F41" s="6">
        <f t="shared" si="5"/>
        <v>2910</v>
      </c>
    </row>
    <row r="42" spans="1:6" ht="36" x14ac:dyDescent="0.25">
      <c r="A42" s="9" t="s">
        <v>133</v>
      </c>
      <c r="B42" s="9" t="s">
        <v>104</v>
      </c>
      <c r="C42" s="5" t="s">
        <v>138</v>
      </c>
      <c r="D42" s="6">
        <v>15000</v>
      </c>
      <c r="E42" s="7">
        <v>0.03</v>
      </c>
      <c r="F42" s="6">
        <f t="shared" si="5"/>
        <v>14550</v>
      </c>
    </row>
    <row r="43" spans="1:6" ht="36" x14ac:dyDescent="0.25">
      <c r="A43" s="9" t="s">
        <v>133</v>
      </c>
      <c r="B43" s="9" t="s">
        <v>105</v>
      </c>
      <c r="C43" s="5" t="s">
        <v>139</v>
      </c>
      <c r="D43" s="6">
        <v>8500</v>
      </c>
      <c r="E43" s="7">
        <v>0.03</v>
      </c>
      <c r="F43" s="6">
        <f t="shared" si="5"/>
        <v>8245</v>
      </c>
    </row>
    <row r="44" spans="1:6" ht="36" x14ac:dyDescent="0.25">
      <c r="A44" s="9" t="s">
        <v>133</v>
      </c>
      <c r="B44" s="9" t="s">
        <v>106</v>
      </c>
      <c r="C44" s="5" t="s">
        <v>140</v>
      </c>
      <c r="D44" s="6">
        <v>9500</v>
      </c>
      <c r="E44" s="7">
        <v>0.03</v>
      </c>
      <c r="F44" s="6">
        <f t="shared" si="5"/>
        <v>9215</v>
      </c>
    </row>
    <row r="45" spans="1:6" ht="36" x14ac:dyDescent="0.25">
      <c r="A45" s="9" t="s">
        <v>133</v>
      </c>
      <c r="B45" s="9" t="s">
        <v>107</v>
      </c>
      <c r="C45" s="5" t="s">
        <v>141</v>
      </c>
      <c r="D45" s="6">
        <v>8500</v>
      </c>
      <c r="E45" s="7">
        <v>0.03</v>
      </c>
      <c r="F45" s="6">
        <f t="shared" si="5"/>
        <v>8245</v>
      </c>
    </row>
    <row r="46" spans="1:6" ht="36" x14ac:dyDescent="0.25">
      <c r="A46" s="9" t="s">
        <v>133</v>
      </c>
      <c r="B46" s="9" t="s">
        <v>108</v>
      </c>
      <c r="C46" s="5" t="s">
        <v>142</v>
      </c>
      <c r="D46" s="6">
        <v>8500</v>
      </c>
      <c r="E46" s="7">
        <v>0.03</v>
      </c>
      <c r="F46" s="6">
        <f t="shared" si="5"/>
        <v>8245</v>
      </c>
    </row>
    <row r="47" spans="1:6" ht="36" x14ac:dyDescent="0.25">
      <c r="A47" s="9" t="s">
        <v>133</v>
      </c>
      <c r="B47" s="9" t="s">
        <v>109</v>
      </c>
      <c r="C47" s="5" t="s">
        <v>143</v>
      </c>
      <c r="D47" s="6">
        <v>1000</v>
      </c>
      <c r="E47" s="7">
        <v>0.03</v>
      </c>
      <c r="F47" s="6">
        <f t="shared" si="5"/>
        <v>970</v>
      </c>
    </row>
    <row r="48" spans="1:6" ht="36" x14ac:dyDescent="0.25">
      <c r="A48" s="9" t="s">
        <v>133</v>
      </c>
      <c r="B48" s="9" t="s">
        <v>110</v>
      </c>
      <c r="C48" s="5" t="s">
        <v>144</v>
      </c>
      <c r="D48" s="6">
        <v>1000</v>
      </c>
      <c r="E48" s="7">
        <v>0.03</v>
      </c>
      <c r="F48" s="6">
        <f t="shared" si="5"/>
        <v>970</v>
      </c>
    </row>
    <row r="49" spans="1:6" ht="36" x14ac:dyDescent="0.25">
      <c r="A49" s="9" t="s">
        <v>133</v>
      </c>
      <c r="B49" s="9" t="s">
        <v>111</v>
      </c>
      <c r="C49" s="5" t="s">
        <v>145</v>
      </c>
      <c r="D49" s="6">
        <v>1000</v>
      </c>
      <c r="E49" s="7">
        <v>0.03</v>
      </c>
      <c r="F49" s="6">
        <f t="shared" si="5"/>
        <v>970</v>
      </c>
    </row>
    <row r="50" spans="1:6" ht="36" x14ac:dyDescent="0.25">
      <c r="A50" s="9" t="s">
        <v>133</v>
      </c>
      <c r="B50" s="9" t="s">
        <v>112</v>
      </c>
      <c r="C50" s="5" t="s">
        <v>146</v>
      </c>
      <c r="D50" s="6">
        <v>1000</v>
      </c>
      <c r="E50" s="7">
        <v>0.03</v>
      </c>
      <c r="F50" s="6">
        <f t="shared" si="5"/>
        <v>970</v>
      </c>
    </row>
    <row r="51" spans="1:6" ht="18" x14ac:dyDescent="0.25">
      <c r="A51" s="8" t="s">
        <v>157</v>
      </c>
      <c r="B51" s="9" t="s">
        <v>122</v>
      </c>
      <c r="C51" s="5" t="s">
        <v>158</v>
      </c>
      <c r="D51" s="6">
        <v>40000</v>
      </c>
      <c r="E51" s="7">
        <v>0.05</v>
      </c>
      <c r="F51" s="6">
        <f t="shared" si="5"/>
        <v>38000</v>
      </c>
    </row>
    <row r="52" spans="1:6" ht="18" x14ac:dyDescent="0.25">
      <c r="A52" s="8" t="s">
        <v>157</v>
      </c>
      <c r="B52" s="9" t="s">
        <v>113</v>
      </c>
      <c r="C52" s="5" t="s">
        <v>159</v>
      </c>
      <c r="D52" s="6">
        <v>50000</v>
      </c>
      <c r="E52" s="7">
        <v>0.05</v>
      </c>
      <c r="F52" s="6">
        <f t="shared" si="5"/>
        <v>47500</v>
      </c>
    </row>
    <row r="53" spans="1:6" ht="36" x14ac:dyDescent="0.25">
      <c r="A53" s="8" t="s">
        <v>157</v>
      </c>
      <c r="B53" s="9" t="s">
        <v>114</v>
      </c>
      <c r="C53" s="5" t="s">
        <v>160</v>
      </c>
      <c r="D53" s="6">
        <v>80000</v>
      </c>
      <c r="E53" s="7">
        <v>0.05</v>
      </c>
      <c r="F53" s="6">
        <f t="shared" si="5"/>
        <v>76000</v>
      </c>
    </row>
    <row r="54" spans="1:6" ht="36" x14ac:dyDescent="0.25">
      <c r="A54" s="8" t="s">
        <v>157</v>
      </c>
      <c r="B54" s="9" t="s">
        <v>115</v>
      </c>
      <c r="C54" s="5" t="s">
        <v>160</v>
      </c>
      <c r="D54" s="6">
        <v>135000</v>
      </c>
      <c r="E54" s="7">
        <v>0.05</v>
      </c>
      <c r="F54" s="6">
        <f t="shared" si="5"/>
        <v>128250</v>
      </c>
    </row>
    <row r="55" spans="1:6" ht="36" x14ac:dyDescent="0.25">
      <c r="A55" s="8" t="s">
        <v>157</v>
      </c>
      <c r="B55" s="9" t="s">
        <v>116</v>
      </c>
      <c r="C55" s="5" t="s">
        <v>160</v>
      </c>
      <c r="D55" s="6">
        <v>240000</v>
      </c>
      <c r="E55" s="7">
        <v>0.05</v>
      </c>
      <c r="F55" s="6">
        <f t="shared" si="5"/>
        <v>228000</v>
      </c>
    </row>
    <row r="56" spans="1:6" ht="36" x14ac:dyDescent="0.25">
      <c r="A56" s="8" t="s">
        <v>157</v>
      </c>
      <c r="B56" s="9" t="s">
        <v>117</v>
      </c>
      <c r="C56" s="5" t="s">
        <v>161</v>
      </c>
      <c r="D56" s="6">
        <v>415000</v>
      </c>
      <c r="E56" s="7">
        <v>0.05</v>
      </c>
      <c r="F56" s="6">
        <f t="shared" si="5"/>
        <v>394250</v>
      </c>
    </row>
    <row r="57" spans="1:6" ht="36" x14ac:dyDescent="0.25">
      <c r="A57" s="8" t="s">
        <v>157</v>
      </c>
      <c r="B57" s="9" t="s">
        <v>118</v>
      </c>
      <c r="C57" s="5" t="s">
        <v>162</v>
      </c>
      <c r="D57" s="6">
        <v>685000</v>
      </c>
      <c r="E57" s="7">
        <v>0.05</v>
      </c>
      <c r="F57" s="6">
        <f t="shared" si="5"/>
        <v>650750</v>
      </c>
    </row>
    <row r="58" spans="1:6" ht="36" x14ac:dyDescent="0.25">
      <c r="A58" s="8" t="s">
        <v>157</v>
      </c>
      <c r="B58" s="9" t="s">
        <v>119</v>
      </c>
      <c r="C58" s="5" t="s">
        <v>163</v>
      </c>
      <c r="D58" s="6">
        <v>1250000</v>
      </c>
      <c r="E58" s="7">
        <v>0.05</v>
      </c>
      <c r="F58" s="6">
        <f t="shared" si="5"/>
        <v>1187500</v>
      </c>
    </row>
    <row r="59" spans="1:6" ht="36" x14ac:dyDescent="0.25">
      <c r="A59" s="8" t="s">
        <v>157</v>
      </c>
      <c r="B59" s="9" t="s">
        <v>120</v>
      </c>
      <c r="C59" s="5" t="s">
        <v>164</v>
      </c>
      <c r="D59" s="6">
        <v>2450000</v>
      </c>
      <c r="E59" s="7">
        <v>0.05</v>
      </c>
      <c r="F59" s="6">
        <f t="shared" si="5"/>
        <v>2327500</v>
      </c>
    </row>
    <row r="60" spans="1:6" ht="36" x14ac:dyDescent="0.25">
      <c r="A60" s="8" t="s">
        <v>157</v>
      </c>
      <c r="B60" s="9" t="s">
        <v>121</v>
      </c>
      <c r="C60" s="5" t="s">
        <v>165</v>
      </c>
      <c r="D60" s="6">
        <v>4200000</v>
      </c>
      <c r="E60" s="7">
        <v>0.05</v>
      </c>
      <c r="F60" s="6">
        <f t="shared" si="5"/>
        <v>3990000</v>
      </c>
    </row>
    <row r="61" spans="1:6" ht="18" x14ac:dyDescent="0.25">
      <c r="A61" s="5" t="s">
        <v>123</v>
      </c>
      <c r="B61" s="5" t="s">
        <v>131</v>
      </c>
      <c r="C61" s="5" t="s">
        <v>124</v>
      </c>
      <c r="D61" s="6">
        <v>147297.5</v>
      </c>
      <c r="E61" s="7">
        <v>0.09</v>
      </c>
      <c r="F61" s="6">
        <f t="shared" si="5"/>
        <v>134040.72500000001</v>
      </c>
    </row>
    <row r="62" spans="1:6" ht="18" x14ac:dyDescent="0.25">
      <c r="A62" s="5" t="s">
        <v>123</v>
      </c>
      <c r="B62" s="5" t="s">
        <v>130</v>
      </c>
      <c r="C62" s="5" t="s">
        <v>125</v>
      </c>
      <c r="D62" s="6">
        <v>10309.9</v>
      </c>
      <c r="E62" s="7">
        <v>0.09</v>
      </c>
      <c r="F62" s="6">
        <f t="shared" si="5"/>
        <v>9382.009</v>
      </c>
    </row>
    <row r="63" spans="1:6" ht="18" x14ac:dyDescent="0.25">
      <c r="A63" s="5" t="s">
        <v>123</v>
      </c>
      <c r="B63" s="5" t="s">
        <v>128</v>
      </c>
      <c r="C63" s="5" t="s">
        <v>126</v>
      </c>
      <c r="D63" s="6">
        <v>100687.2</v>
      </c>
      <c r="E63" s="7">
        <v>0.09</v>
      </c>
      <c r="F63" s="6">
        <f t="shared" si="5"/>
        <v>91625.351999999999</v>
      </c>
    </row>
    <row r="64" spans="1:6" ht="18" x14ac:dyDescent="0.25">
      <c r="A64" s="5" t="s">
        <v>123</v>
      </c>
      <c r="B64" s="5" t="s">
        <v>129</v>
      </c>
      <c r="C64" s="5" t="s">
        <v>127</v>
      </c>
      <c r="D64" s="6">
        <v>7047.5</v>
      </c>
      <c r="E64" s="7">
        <v>0.09</v>
      </c>
      <c r="F64" s="6">
        <f t="shared" si="5"/>
        <v>6413.2250000000004</v>
      </c>
    </row>
    <row r="65" spans="1:6" ht="18" x14ac:dyDescent="0.4">
      <c r="A65" s="41" t="s">
        <v>166</v>
      </c>
      <c r="B65" s="41" t="s">
        <v>167</v>
      </c>
      <c r="C65" s="41" t="s">
        <v>168</v>
      </c>
      <c r="D65" s="42">
        <v>110000</v>
      </c>
      <c r="E65" s="43">
        <v>0.1</v>
      </c>
      <c r="F65" s="42">
        <v>100000</v>
      </c>
    </row>
    <row r="66" spans="1:6" ht="18" x14ac:dyDescent="0.4">
      <c r="A66" s="41" t="s">
        <v>166</v>
      </c>
      <c r="B66" s="41" t="s">
        <v>169</v>
      </c>
      <c r="C66" s="41" t="s">
        <v>170</v>
      </c>
      <c r="D66" s="42">
        <v>385000</v>
      </c>
      <c r="E66" s="43">
        <v>0.1</v>
      </c>
      <c r="F66" s="42">
        <v>350000</v>
      </c>
    </row>
    <row r="67" spans="1:6" ht="18" x14ac:dyDescent="0.4">
      <c r="A67" s="41" t="s">
        <v>166</v>
      </c>
      <c r="B67" s="41" t="s">
        <v>171</v>
      </c>
      <c r="C67" s="41" t="s">
        <v>172</v>
      </c>
      <c r="D67" s="42">
        <v>1243000</v>
      </c>
      <c r="E67" s="43">
        <v>0.1</v>
      </c>
      <c r="F67" s="42">
        <v>1130000</v>
      </c>
    </row>
    <row r="68" spans="1:6" ht="18" x14ac:dyDescent="0.4">
      <c r="A68" s="41" t="s">
        <v>166</v>
      </c>
      <c r="B68" s="41" t="s">
        <v>173</v>
      </c>
      <c r="C68" s="41" t="s">
        <v>174</v>
      </c>
      <c r="D68" s="42">
        <v>9108000</v>
      </c>
      <c r="E68" s="43">
        <v>0.1</v>
      </c>
      <c r="F68" s="42">
        <v>8280000</v>
      </c>
    </row>
    <row r="69" spans="1:6" ht="18" x14ac:dyDescent="0.4">
      <c r="A69" s="41" t="s">
        <v>166</v>
      </c>
      <c r="B69" s="41" t="s">
        <v>175</v>
      </c>
      <c r="C69" s="41" t="s">
        <v>176</v>
      </c>
      <c r="D69" s="42">
        <v>143000</v>
      </c>
      <c r="E69" s="43">
        <v>0.1</v>
      </c>
      <c r="F69" s="42">
        <v>130000</v>
      </c>
    </row>
    <row r="70" spans="1:6" ht="18" x14ac:dyDescent="0.4">
      <c r="A70" s="41" t="s">
        <v>166</v>
      </c>
      <c r="B70" s="41" t="s">
        <v>177</v>
      </c>
      <c r="C70" s="41" t="s">
        <v>178</v>
      </c>
      <c r="D70" s="42">
        <v>506000</v>
      </c>
      <c r="E70" s="43">
        <v>0.1</v>
      </c>
      <c r="F70" s="42">
        <v>460000</v>
      </c>
    </row>
    <row r="71" spans="1:6" ht="18" x14ac:dyDescent="0.4">
      <c r="A71" s="41" t="s">
        <v>166</v>
      </c>
      <c r="B71" s="41" t="s">
        <v>179</v>
      </c>
      <c r="C71" s="41" t="s">
        <v>180</v>
      </c>
      <c r="D71" s="42">
        <v>1650000</v>
      </c>
      <c r="E71" s="43">
        <v>0.1</v>
      </c>
      <c r="F71" s="42">
        <v>1500000</v>
      </c>
    </row>
    <row r="72" spans="1:6" ht="18" x14ac:dyDescent="0.4">
      <c r="A72" s="41" t="s">
        <v>166</v>
      </c>
      <c r="B72" s="41" t="s">
        <v>181</v>
      </c>
      <c r="C72" s="41" t="s">
        <v>182</v>
      </c>
      <c r="D72" s="42">
        <v>10923000</v>
      </c>
      <c r="E72" s="43">
        <v>0.1</v>
      </c>
      <c r="F72" s="42">
        <v>9930000</v>
      </c>
    </row>
    <row r="73" spans="1:6" ht="18" x14ac:dyDescent="0.25">
      <c r="A73" s="5"/>
      <c r="B73" s="5"/>
      <c r="C73" s="5"/>
      <c r="D73" s="6"/>
      <c r="E73" s="7"/>
      <c r="F73" s="6"/>
    </row>
    <row r="74" spans="1:6" ht="18" x14ac:dyDescent="0.25">
      <c r="A74" s="5"/>
      <c r="B74" s="5"/>
      <c r="C74" s="5"/>
      <c r="D74" s="6"/>
      <c r="E74" s="7"/>
      <c r="F74" s="6"/>
    </row>
    <row r="75" spans="1:6" ht="18" x14ac:dyDescent="0.25">
      <c r="A75" s="8"/>
      <c r="B75" s="9"/>
      <c r="C75" s="5"/>
      <c r="D75" s="6"/>
      <c r="E75" s="7"/>
      <c r="F75" s="6"/>
    </row>
    <row r="76" spans="1:6" ht="18" x14ac:dyDescent="0.25">
      <c r="A76" s="8"/>
      <c r="B76" s="9"/>
      <c r="C76" s="5"/>
      <c r="D76" s="6"/>
      <c r="E76" s="7"/>
      <c r="F76" s="6"/>
    </row>
    <row r="77" spans="1:6" ht="15" customHeight="1" x14ac:dyDescent="0.25">
      <c r="A77" s="8"/>
      <c r="B77" s="9"/>
      <c r="C77" s="9"/>
      <c r="D77" s="14"/>
      <c r="E77" s="15"/>
      <c r="F77" s="6"/>
    </row>
    <row r="78" spans="1:6" s="34" customFormat="1" ht="24" customHeight="1" x14ac:dyDescent="0.25">
      <c r="A78" s="35" t="s">
        <v>66</v>
      </c>
      <c r="B78" s="36"/>
      <c r="C78" s="36"/>
      <c r="D78" s="37"/>
      <c r="E78" s="38"/>
      <c r="F78" s="37"/>
    </row>
  </sheetData>
  <autoFilter ref="A1:F6" xr:uid="{00000000-0009-0000-0000-000001000000}"/>
  <pageMargins left="0.25" right="0.25" top="0.5" bottom="0.5" header="0.3" footer="0.3"/>
  <pageSetup paperSize="5" scale="60" orientation="landscape" r:id="rId1"/>
  <headerFooter alignWithMargins="0">
    <oddHeader xml:space="preserve">&amp;LSchedule # 70– Information Technology, Software &amp; Services           
Solicitation FCIS-JB-980001B (Refresh # 35)                               &amp;R
</oddHeader>
  </headerFooter>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E5A8-E992-4535-961B-31F0EF6AD936}">
  <dimension ref="A1:G28"/>
  <sheetViews>
    <sheetView workbookViewId="0">
      <selection activeCell="A20" sqref="A20"/>
    </sheetView>
  </sheetViews>
  <sheetFormatPr defaultRowHeight="12.5" x14ac:dyDescent="0.25"/>
  <cols>
    <col min="2" max="2" width="62.26953125" customWidth="1"/>
    <col min="3" max="3" width="11.81640625" bestFit="1" customWidth="1"/>
    <col min="4" max="4" width="12.453125" bestFit="1" customWidth="1"/>
    <col min="5" max="5" width="9.7265625" bestFit="1" customWidth="1"/>
    <col min="6" max="6" width="12.453125" bestFit="1" customWidth="1"/>
  </cols>
  <sheetData>
    <row r="1" spans="1:7" ht="15.5" x14ac:dyDescent="0.35">
      <c r="A1" s="21" t="s">
        <v>38</v>
      </c>
      <c r="B1" s="20"/>
      <c r="C1" s="20"/>
      <c r="D1" s="20"/>
      <c r="E1" s="20"/>
      <c r="F1" s="20"/>
      <c r="G1" s="19"/>
    </row>
    <row r="2" spans="1:7" ht="14.5" x14ac:dyDescent="0.35">
      <c r="A2" s="16"/>
      <c r="B2" s="16"/>
      <c r="C2" s="44" t="s">
        <v>39</v>
      </c>
      <c r="D2" s="44"/>
      <c r="E2" s="44" t="s">
        <v>40</v>
      </c>
      <c r="F2" s="44"/>
      <c r="G2" s="16"/>
    </row>
    <row r="3" spans="1:7" ht="14.5" x14ac:dyDescent="0.35">
      <c r="A3" s="17" t="s">
        <v>41</v>
      </c>
      <c r="B3" s="17"/>
      <c r="C3" s="18" t="s">
        <v>42</v>
      </c>
      <c r="D3" s="18" t="s">
        <v>43</v>
      </c>
      <c r="E3" s="18" t="s">
        <v>42</v>
      </c>
      <c r="F3" s="18" t="s">
        <v>43</v>
      </c>
      <c r="G3" s="16"/>
    </row>
    <row r="4" spans="1:7" ht="14.5" x14ac:dyDescent="0.35">
      <c r="A4" s="22" t="s">
        <v>44</v>
      </c>
      <c r="B4" s="23"/>
      <c r="C4" s="24">
        <v>104.2847</v>
      </c>
      <c r="D4" s="24">
        <v>107.51</v>
      </c>
      <c r="E4" s="24">
        <v>109.498935</v>
      </c>
      <c r="F4" s="24">
        <v>112.88550000000001</v>
      </c>
      <c r="G4" s="16"/>
    </row>
    <row r="5" spans="1:7" ht="14.5" x14ac:dyDescent="0.35">
      <c r="A5" s="22" t="s">
        <v>45</v>
      </c>
      <c r="B5" s="23"/>
      <c r="C5" s="25"/>
      <c r="D5" s="25"/>
      <c r="E5" s="25"/>
      <c r="F5" s="25"/>
      <c r="G5" s="16"/>
    </row>
    <row r="6" spans="1:7" ht="14.5" x14ac:dyDescent="0.35">
      <c r="A6" s="16"/>
      <c r="B6" s="26" t="s">
        <v>46</v>
      </c>
      <c r="C6" s="24">
        <v>124.75170000000001</v>
      </c>
      <c r="D6" s="24">
        <v>128.61000000000001</v>
      </c>
      <c r="E6" s="24">
        <v>130.989285</v>
      </c>
      <c r="F6" s="24">
        <v>135.04050000000001</v>
      </c>
      <c r="G6" s="16"/>
    </row>
    <row r="7" spans="1:7" ht="14.5" x14ac:dyDescent="0.35">
      <c r="A7" s="16"/>
      <c r="B7" s="26" t="s">
        <v>47</v>
      </c>
      <c r="C7" s="24">
        <v>111.73429999999999</v>
      </c>
      <c r="D7" s="24">
        <v>115.19</v>
      </c>
      <c r="E7" s="24">
        <v>117.321015</v>
      </c>
      <c r="F7" s="24">
        <v>120.9495</v>
      </c>
      <c r="G7" s="16"/>
    </row>
    <row r="8" spans="1:7" ht="14.5" x14ac:dyDescent="0.35">
      <c r="A8" s="16"/>
      <c r="B8" s="27" t="s">
        <v>48</v>
      </c>
      <c r="C8" s="24">
        <v>178.18899999999999</v>
      </c>
      <c r="D8" s="24">
        <v>183.7</v>
      </c>
      <c r="E8" s="24">
        <v>187.09844999999999</v>
      </c>
      <c r="F8" s="24">
        <v>192.88499999999999</v>
      </c>
      <c r="G8" s="16"/>
    </row>
    <row r="9" spans="1:7" ht="14.5" x14ac:dyDescent="0.35">
      <c r="A9" s="16"/>
      <c r="B9" s="27" t="s">
        <v>49</v>
      </c>
      <c r="C9" s="24">
        <v>156.41249999999999</v>
      </c>
      <c r="D9" s="24">
        <v>161.25</v>
      </c>
      <c r="E9" s="24">
        <v>164.233125</v>
      </c>
      <c r="F9" s="24">
        <v>169.3125</v>
      </c>
      <c r="G9" s="16"/>
    </row>
    <row r="10" spans="1:7" ht="14.5" x14ac:dyDescent="0.35">
      <c r="A10" s="16"/>
      <c r="B10" s="27" t="s">
        <v>50</v>
      </c>
      <c r="C10" s="24">
        <v>118.50489999999999</v>
      </c>
      <c r="D10" s="24">
        <v>122.17</v>
      </c>
      <c r="E10" s="24">
        <v>124.43014500000001</v>
      </c>
      <c r="F10" s="24">
        <v>128.27850000000001</v>
      </c>
      <c r="G10" s="16"/>
    </row>
    <row r="11" spans="1:7" ht="14.5" x14ac:dyDescent="0.35">
      <c r="A11" s="22" t="s">
        <v>51</v>
      </c>
      <c r="B11" s="28"/>
      <c r="C11" s="24">
        <v>137.74</v>
      </c>
      <c r="D11" s="24">
        <v>142</v>
      </c>
      <c r="E11" s="24">
        <v>144.62699999999998</v>
      </c>
      <c r="F11" s="24">
        <v>149.1</v>
      </c>
    </row>
    <row r="12" spans="1:7" ht="14.5" x14ac:dyDescent="0.35">
      <c r="A12" s="22" t="s">
        <v>52</v>
      </c>
      <c r="B12" s="28"/>
      <c r="C12" s="24">
        <v>98.387100000000004</v>
      </c>
      <c r="D12" s="24">
        <v>101.43</v>
      </c>
      <c r="E12" s="24">
        <v>103.306455</v>
      </c>
      <c r="F12" s="24">
        <v>106.50150000000001</v>
      </c>
    </row>
    <row r="13" spans="1:7" ht="14.5" x14ac:dyDescent="0.35">
      <c r="A13" s="29" t="s">
        <v>53</v>
      </c>
      <c r="B13" s="30"/>
      <c r="C13" s="24">
        <v>147.5855</v>
      </c>
      <c r="D13" s="24">
        <v>152.15</v>
      </c>
      <c r="E13" s="24">
        <v>154.964775</v>
      </c>
      <c r="F13" s="24">
        <v>159.75750000000002</v>
      </c>
    </row>
    <row r="14" spans="1:7" ht="14.5" x14ac:dyDescent="0.35">
      <c r="A14" s="29" t="s">
        <v>54</v>
      </c>
      <c r="B14" s="30"/>
      <c r="C14" s="24">
        <v>137.74</v>
      </c>
      <c r="D14" s="24">
        <v>142</v>
      </c>
      <c r="E14" s="24">
        <v>144.62699999999998</v>
      </c>
      <c r="F14" s="24">
        <v>149.1</v>
      </c>
    </row>
    <row r="15" spans="1:7" ht="14.5" x14ac:dyDescent="0.35">
      <c r="A15" s="29" t="s">
        <v>55</v>
      </c>
      <c r="B15" s="30"/>
      <c r="C15" s="24">
        <v>76.319600000000008</v>
      </c>
      <c r="D15" s="24">
        <v>78.680000000000007</v>
      </c>
      <c r="E15" s="24">
        <v>80.135580000000004</v>
      </c>
      <c r="F15" s="24">
        <v>82.614000000000004</v>
      </c>
    </row>
    <row r="16" spans="1:7" ht="14.5" x14ac:dyDescent="0.35">
      <c r="A16" s="29" t="s">
        <v>56</v>
      </c>
      <c r="B16" s="30"/>
      <c r="C16" s="24">
        <v>40.982500000000002</v>
      </c>
      <c r="D16" s="24">
        <v>42.25</v>
      </c>
      <c r="E16" s="24">
        <v>43.031625000000005</v>
      </c>
      <c r="F16" s="24">
        <v>44.362500000000004</v>
      </c>
    </row>
    <row r="17" spans="1:6" ht="14.5" x14ac:dyDescent="0.35">
      <c r="A17" s="29" t="s">
        <v>57</v>
      </c>
      <c r="B17" s="30"/>
      <c r="C17" s="24">
        <v>33.280700000000003</v>
      </c>
      <c r="D17" s="24">
        <v>34.31</v>
      </c>
      <c r="E17" s="24">
        <v>34.944735000000001</v>
      </c>
      <c r="F17" s="24">
        <v>36.025500000000001</v>
      </c>
    </row>
    <row r="18" spans="1:6" ht="14.5" x14ac:dyDescent="0.35">
      <c r="A18" s="29" t="s">
        <v>58</v>
      </c>
      <c r="B18" s="30"/>
      <c r="C18" s="24">
        <v>118.50489999999999</v>
      </c>
      <c r="D18" s="24">
        <v>122.17</v>
      </c>
      <c r="E18" s="24">
        <v>124.43014500000001</v>
      </c>
      <c r="F18" s="24">
        <v>128.27850000000001</v>
      </c>
    </row>
    <row r="19" spans="1:6" ht="14.5" x14ac:dyDescent="0.35">
      <c r="A19" s="40" t="s">
        <v>132</v>
      </c>
      <c r="B19" s="30"/>
      <c r="C19" s="24">
        <v>350</v>
      </c>
      <c r="D19" s="24">
        <v>437.5</v>
      </c>
      <c r="E19" s="24">
        <v>297.58999999999997</v>
      </c>
      <c r="F19" s="24">
        <v>396.2</v>
      </c>
    </row>
    <row r="21" spans="1:6" ht="14.5" x14ac:dyDescent="0.35">
      <c r="A21" s="16"/>
      <c r="B21" s="16"/>
      <c r="C21" s="44" t="s">
        <v>59</v>
      </c>
      <c r="D21" s="44"/>
      <c r="E21" s="44"/>
      <c r="F21" s="44"/>
    </row>
    <row r="22" spans="1:6" ht="14.5" x14ac:dyDescent="0.35">
      <c r="A22" s="16"/>
      <c r="B22" s="16"/>
      <c r="C22" s="18" t="s">
        <v>42</v>
      </c>
      <c r="D22" s="18" t="s">
        <v>43</v>
      </c>
      <c r="E22" s="16"/>
      <c r="F22" s="16"/>
    </row>
    <row r="23" spans="1:6" ht="14.5" x14ac:dyDescent="0.35">
      <c r="A23" s="45" t="s">
        <v>60</v>
      </c>
      <c r="B23" s="46"/>
      <c r="C23" s="24">
        <v>12217.95</v>
      </c>
      <c r="D23" s="24">
        <v>12861.000000000002</v>
      </c>
      <c r="E23" s="31"/>
      <c r="F23" s="16"/>
    </row>
    <row r="24" spans="1:6" ht="14.5" x14ac:dyDescent="0.35">
      <c r="A24" s="45" t="s">
        <v>61</v>
      </c>
      <c r="B24" s="46"/>
      <c r="C24" s="24">
        <v>59803.65</v>
      </c>
      <c r="D24" s="24">
        <v>64305.000000000007</v>
      </c>
      <c r="E24" s="31"/>
      <c r="F24" s="16"/>
    </row>
    <row r="25" spans="1:6" ht="14.5" x14ac:dyDescent="0.35">
      <c r="A25" s="45" t="s">
        <v>62</v>
      </c>
      <c r="B25" s="46"/>
      <c r="C25" s="24">
        <v>117035.10000000002</v>
      </c>
      <c r="D25" s="24">
        <v>128610.00000000001</v>
      </c>
      <c r="E25" s="31"/>
      <c r="F25" s="16"/>
    </row>
    <row r="26" spans="1:6" ht="14.5" x14ac:dyDescent="0.35">
      <c r="A26" s="45" t="s">
        <v>63</v>
      </c>
      <c r="B26" s="46"/>
      <c r="C26" s="24">
        <v>565884.00000000012</v>
      </c>
      <c r="D26" s="24">
        <v>643050.00000000012</v>
      </c>
      <c r="E26" s="31"/>
      <c r="F26" s="16"/>
    </row>
    <row r="27" spans="1:6" ht="14.5" x14ac:dyDescent="0.35">
      <c r="A27" s="45" t="s">
        <v>64</v>
      </c>
      <c r="B27" s="46"/>
      <c r="C27" s="24">
        <v>11400</v>
      </c>
      <c r="D27" s="24">
        <v>12000</v>
      </c>
      <c r="E27" s="32"/>
      <c r="F27" s="16"/>
    </row>
    <row r="28" spans="1:6" ht="14.5" x14ac:dyDescent="0.35">
      <c r="A28" s="29" t="s">
        <v>65</v>
      </c>
      <c r="B28" s="30"/>
      <c r="C28" s="33"/>
      <c r="D28" s="33"/>
    </row>
  </sheetData>
  <mergeCells count="9">
    <mergeCell ref="C2:D2"/>
    <mergeCell ref="E2:F2"/>
    <mergeCell ref="A25:B25"/>
    <mergeCell ref="A26:B26"/>
    <mergeCell ref="A27:B27"/>
    <mergeCell ref="C21:D21"/>
    <mergeCell ref="E21:F21"/>
    <mergeCell ref="A23:B23"/>
    <mergeCell ref="A24:B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4e3c2c9a-d096-474f-9c4f-d168814584f2">WVVXEYFNFXR4-1827482677-378</_dlc_DocId>
    <_dlc_DocIdUrl xmlns="4e3c2c9a-d096-474f-9c4f-d168814584f2">
      <Url>https://armedia.sharepoint.com/SalesMarketing/proposals/_layouts/15/DocIdRedir.aspx?ID=WVVXEYFNFXR4-1827482677-378</Url>
      <Description>WVVXEYFNFXR4-1827482677-378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98605B164F4804796F647AC24AA062E" ma:contentTypeVersion="10" ma:contentTypeDescription="Create a new document." ma:contentTypeScope="" ma:versionID="e336c06a408da34897b341a71a05a48b">
  <xsd:schema xmlns:xsd="http://www.w3.org/2001/XMLSchema" xmlns:xs="http://www.w3.org/2001/XMLSchema" xmlns:p="http://schemas.microsoft.com/office/2006/metadata/properties" xmlns:ns2="4e3c2c9a-d096-474f-9c4f-d168814584f2" xmlns:ns3="5cce95d5-1f78-48f5-b67a-9eb78b0e3111" targetNamespace="http://schemas.microsoft.com/office/2006/metadata/properties" ma:root="true" ma:fieldsID="5c5ee4e949e8206a997e9134a050b55c" ns2:_="" ns3:_="">
    <xsd:import namespace="4e3c2c9a-d096-474f-9c4f-d168814584f2"/>
    <xsd:import namespace="5cce95d5-1f78-48f5-b67a-9eb78b0e311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2:SharedWithUsers" minOccurs="0"/>
                <xsd:element ref="ns2:SharedWithDetails"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c2c9a-d096-474f-9c4f-d168814584f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ce95d5-1f78-48f5-b67a-9eb78b0e311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288C9D-95F0-4D85-AF7F-24F145927276}">
  <ds:schemaRefs>
    <ds:schemaRef ds:uri="http://schemas.microsoft.com/sharepoint/events"/>
  </ds:schemaRefs>
</ds:datastoreItem>
</file>

<file path=customXml/itemProps2.xml><?xml version="1.0" encoding="utf-8"?>
<ds:datastoreItem xmlns:ds="http://schemas.openxmlformats.org/officeDocument/2006/customXml" ds:itemID="{506FC324-2994-4C12-9244-883B5A601D82}">
  <ds:schemaRefs>
    <ds:schemaRef ds:uri="http://schemas.microsoft.com/sharepoint/v3/contenttype/forms"/>
  </ds:schemaRefs>
</ds:datastoreItem>
</file>

<file path=customXml/itemProps3.xml><?xml version="1.0" encoding="utf-8"?>
<ds:datastoreItem xmlns:ds="http://schemas.openxmlformats.org/officeDocument/2006/customXml" ds:itemID="{B9E8853F-5BFA-4530-9923-78AC9E8A3240}">
  <ds:schemaRefs>
    <ds:schemaRef ds:uri="http://schemas.microsoft.com/office/2006/metadata/properties"/>
    <ds:schemaRef ds:uri="http://schemas.microsoft.com/office/infopath/2007/PartnerControls"/>
    <ds:schemaRef ds:uri="4e3c2c9a-d096-474f-9c4f-d168814584f2"/>
  </ds:schemaRefs>
</ds:datastoreItem>
</file>

<file path=customXml/itemProps4.xml><?xml version="1.0" encoding="utf-8"?>
<ds:datastoreItem xmlns:ds="http://schemas.openxmlformats.org/officeDocument/2006/customXml" ds:itemID="{A6002EE9-47AD-4F30-943B-324FF60750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c2c9a-d096-474f-9c4f-d168814584f2"/>
    <ds:schemaRef ds:uri="5cce95d5-1f78-48f5-b67a-9eb78b0e3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Products Categories</vt:lpstr>
      <vt:lpstr>Labor Categories</vt:lpstr>
      <vt:lpstr>'Products Categories'!Print_Area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LatoshaWFrink</dc:creator>
  <cp:lastModifiedBy>Anna Totzke</cp:lastModifiedBy>
  <cp:lastPrinted>2013-09-24T18:54:53Z</cp:lastPrinted>
  <dcterms:created xsi:type="dcterms:W3CDTF">2011-12-06T15:30:49Z</dcterms:created>
  <dcterms:modified xsi:type="dcterms:W3CDTF">2025-08-27T13:30:24Z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0x010100E98605B164F4804796F647AC24AA062E</vt:lpwstr>
  </property>
  <property fmtid="{D5CDD505-2E9C-101B-9397-08002B2CF9AE}" pid="3" name="_dlc_DocIdItemGuid">
    <vt:lpwstr>4e8d313a-2e7f-4454-bace-5efb6abb32d8</vt:lpwstr>
  </property>
</Properties>
</file>